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Дод 5 " sheetId="1" r:id="rId1"/>
  </sheets>
  <definedNames>
    <definedName name="_xlnm.Print_Titles" localSheetId="0">'Дод 5 '!$A:$C</definedName>
    <definedName name="_xlnm.Print_Area" localSheetId="0">'Дод 5 '!$A$1:$AE$37</definedName>
  </definedNames>
  <calcPr fullCalcOnLoad="1"/>
</workbook>
</file>

<file path=xl/sharedStrings.xml><?xml version="1.0" encoding="utf-8"?>
<sst xmlns="http://schemas.openxmlformats.org/spreadsheetml/2006/main" count="87" uniqueCount="70">
  <si>
    <t>04322200000</t>
  </si>
  <si>
    <t>субвенції</t>
  </si>
  <si>
    <t>загального фонду на:</t>
  </si>
  <si>
    <t>усього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</si>
  <si>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</si>
  <si>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>Код бюджету</t>
  </si>
  <si>
    <t>Трансферти іншим бюджетам</t>
  </si>
  <si>
    <t>(грн)</t>
  </si>
  <si>
    <t>(код бюджету)</t>
  </si>
  <si>
    <t>УСЬОГО</t>
  </si>
  <si>
    <t>Бюджет Новов’язівської сільської ради</t>
  </si>
  <si>
    <t>Бюджет Новоіванівської сільської ради</t>
  </si>
  <si>
    <t>Бюджет Олександрівської сільської ради</t>
  </si>
  <si>
    <t>Бюджет Чаплинської сільської ради</t>
  </si>
  <si>
    <t>Бюджет Варварівської сільської ради</t>
  </si>
  <si>
    <t>Бюджет Юр’ївської селищної ради</t>
  </si>
  <si>
    <t>Бюджет Павлоградської міської ради</t>
  </si>
  <si>
    <t>04322504000</t>
  </si>
  <si>
    <t>04322505000</t>
  </si>
  <si>
    <t>04322506000</t>
  </si>
  <si>
    <t>04322509000</t>
  </si>
  <si>
    <t>04528000000</t>
  </si>
  <si>
    <t>04552000000</t>
  </si>
  <si>
    <t>04210100000</t>
  </si>
  <si>
    <t>04100000000</t>
  </si>
  <si>
    <t>Обласний бюджет</t>
  </si>
  <si>
    <t>Державний бюджет</t>
  </si>
  <si>
    <t>інші субвенції з місцевого бюджету</t>
  </si>
  <si>
    <t>з них:</t>
  </si>
  <si>
    <t xml:space="preserve"> підтримку закладів перинної медичної допомоги</t>
  </si>
  <si>
    <t>утримання сільських бібліотек</t>
  </si>
  <si>
    <t>утримання будинків культури</t>
  </si>
  <si>
    <t>утримання дошкільних закладів</t>
  </si>
  <si>
    <t>КТПКВ 3719410</t>
  </si>
  <si>
    <t>КТПКВ 3719770</t>
  </si>
  <si>
    <t>КПКВ 0219770</t>
  </si>
  <si>
    <t>дотація на:</t>
  </si>
  <si>
    <t>Додаток 3</t>
  </si>
  <si>
    <t>підтримку закладів охорони здоров’я м. Павлоград</t>
  </si>
  <si>
    <t>КДМБ 41040200</t>
  </si>
  <si>
    <t>КТПКВ 3719130</t>
  </si>
  <si>
    <t xml:space="preserve">до  рішення  районної ради </t>
  </si>
  <si>
    <t xml:space="preserve"> підтримку закладів охорони здоров’я Юр’вської ОТГ</t>
  </si>
  <si>
    <t xml:space="preserve">Трансферти з  інших  місцевих бюджетів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</si>
  <si>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</si>
  <si>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</si>
  <si>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Міжбюджетні трансферти на 2020 рік</t>
  </si>
  <si>
    <t>КДМБ 41040400</t>
  </si>
  <si>
    <t>Інші дотації з місцевого бюджету</t>
  </si>
  <si>
    <t>КДМБ 41053900</t>
  </si>
  <si>
    <t>КПКВ 0219880</t>
  </si>
  <si>
    <t>субвенція з місцевого бюджету державному бюджету на виконання програм соціально-економічного розвитку регіонів</t>
  </si>
  <si>
    <t>Інші субвенції з місцевого бюджету</t>
  </si>
  <si>
    <t>на співфінансування для придбання шкільного автобусу</t>
  </si>
  <si>
    <t>підтримку закладів охорони здоров’я Юр’вської ОТГ</t>
  </si>
  <si>
    <t>КДМБ 41051400</t>
  </si>
  <si>
    <t>спеціального фонду на:</t>
  </si>
  <si>
    <t>КПКВ 0619770</t>
  </si>
  <si>
    <t>з них</t>
  </si>
  <si>
    <t xml:space="preserve"> облаштування загальноосвітніх закладів</t>
  </si>
  <si>
    <t xml:space="preserve"> здійснення заходів з підвищення кваліфікації та перепідготовки кадрів закладами післядипломної освіти державних службовці</t>
  </si>
  <si>
    <t xml:space="preserve"> пільгове медичне обслуговування осіб, які постраждали внаслідок Чорнобильської катастрофи</t>
  </si>
  <si>
    <t>для забезпечення поповнення регіонального матеріального резерву для запобігання та ліквідації наслідків надзвичайних ситуацій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</si>
  <si>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</si>
  <si>
    <t>закупівля засобів навчання та обладнання для навчальних кабінетів початкової школи (видатки розвитку)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</si>
  <si>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</si>
  <si>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 xml:space="preserve">Начальник відділу з організаційного </t>
  </si>
  <si>
    <t>та правого забезпечення районної ради</t>
  </si>
  <si>
    <t>Світлана АНДРОСОВИЧ</t>
  </si>
  <si>
    <t>від 12.06.2020  № 348-39/VII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</si>
</sst>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56"/>
      <name val="Arial Cyr"/>
      <family val="2"/>
    </font>
    <font>
      <sz val="22"/>
      <name val="Times New Roman"/>
      <family val="1"/>
    </font>
    <font>
      <sz val="11"/>
      <name val="Arial Cyr"/>
      <family val="2"/>
    </font>
    <font>
      <sz val="40"/>
      <name val="Arial Cyr"/>
      <family val="2"/>
    </font>
    <font>
      <b/>
      <sz val="52"/>
      <name val="Times New Roman"/>
      <family val="1"/>
    </font>
    <font>
      <sz val="50"/>
      <name val="Arial Cyr"/>
      <family val="2"/>
    </font>
    <font>
      <sz val="52"/>
      <name val="Times New Roman"/>
      <family val="1"/>
    </font>
    <font>
      <sz val="54"/>
      <name val="Times New Roman"/>
      <family val="1"/>
    </font>
    <font>
      <b/>
      <sz val="54"/>
      <name val="Times New Roman"/>
      <family val="1"/>
    </font>
    <font>
      <sz val="58"/>
      <name val="Times New Roman"/>
      <family val="1"/>
    </font>
    <font>
      <i/>
      <sz val="56"/>
      <name val="Times New Roman"/>
      <family val="1"/>
    </font>
    <font>
      <sz val="65"/>
      <name val="Times New Roman"/>
      <family val="1"/>
    </font>
    <font>
      <sz val="54"/>
      <name val="Arial Cyr"/>
      <family val="2"/>
    </font>
    <font>
      <sz val="10"/>
      <color indexed="10"/>
      <name val="Arial Cyr"/>
      <family val="2"/>
    </font>
    <font>
      <b/>
      <sz val="48"/>
      <color indexed="10"/>
      <name val="Times New Roman"/>
      <family val="1"/>
    </font>
    <font>
      <sz val="57"/>
      <name val="Times New Roman"/>
      <family val="1"/>
    </font>
    <font>
      <sz val="69"/>
      <name val="Times New Roman"/>
      <family val="1"/>
    </font>
    <font>
      <sz val="60"/>
      <color indexed="8"/>
      <name val="Times New Roman"/>
      <family val="1"/>
    </font>
    <font>
      <b/>
      <sz val="54"/>
      <name val="Arial Cyr"/>
      <family val="2"/>
    </font>
    <font>
      <i/>
      <sz val="54"/>
      <name val="Times New Roman"/>
      <family val="1"/>
    </font>
    <font>
      <b/>
      <sz val="60"/>
      <color indexed="8"/>
      <name val="Times New Roman"/>
      <family val="1"/>
    </font>
    <font>
      <b/>
      <sz val="100"/>
      <name val="Times New Roman"/>
      <family val="1"/>
    </font>
    <font>
      <sz val="80"/>
      <name val="Times New Roman"/>
      <family val="1"/>
    </font>
    <font>
      <b/>
      <sz val="54"/>
      <color indexed="10"/>
      <name val="Times New Roman"/>
      <family val="1"/>
    </font>
    <font>
      <b/>
      <sz val="72"/>
      <name val="Times New Roman"/>
      <family val="1"/>
    </font>
    <font>
      <i/>
      <sz val="54"/>
      <name val="Arial Cyr"/>
      <family val="2"/>
    </font>
    <font>
      <i/>
      <sz val="57"/>
      <name val="Times New Roman"/>
      <family val="1"/>
    </font>
    <font>
      <sz val="60"/>
      <name val="Times New Roman"/>
      <family val="1"/>
    </font>
    <font>
      <sz val="42"/>
      <name val="Arial Cyr"/>
      <family val="2"/>
    </font>
    <font>
      <sz val="36"/>
      <name val="Arial Cyr"/>
      <family val="2"/>
    </font>
    <font>
      <sz val="12"/>
      <color indexed="8"/>
      <name val="Times New Roman"/>
      <family val="1"/>
    </font>
    <font>
      <b/>
      <sz val="72"/>
      <color indexed="8"/>
      <name val="Times New Roman"/>
      <family val="1"/>
    </font>
    <font>
      <sz val="72"/>
      <name val="Times New Roman"/>
      <family val="1"/>
    </font>
    <font>
      <sz val="7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14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18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49" fontId="23" fillId="0" borderId="11" xfId="0" applyNumberFormat="1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58"/>
  <sheetViews>
    <sheetView showZeros="0" tabSelected="1" view="pageBreakPreview" zoomScale="10" zoomScaleNormal="25" zoomScaleSheetLayoutView="10" zoomScalePageLayoutView="0" workbookViewId="0" topLeftCell="A1">
      <pane xSplit="3" ySplit="19" topLeftCell="D20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O3" sqref="O3"/>
    </sheetView>
  </sheetViews>
  <sheetFormatPr defaultColWidth="9.140625" defaultRowHeight="12.75"/>
  <cols>
    <col min="1" max="1" width="78.28125" style="2" customWidth="1"/>
    <col min="2" max="2" width="0" style="2" hidden="1" customWidth="1"/>
    <col min="3" max="3" width="132.421875" style="2" customWidth="1"/>
    <col min="4" max="4" width="157.7109375" style="2" customWidth="1"/>
    <col min="5" max="5" width="92.8515625" style="2" hidden="1" customWidth="1"/>
    <col min="6" max="6" width="131.8515625" style="2" hidden="1" customWidth="1"/>
    <col min="7" max="7" width="94.28125" style="2" customWidth="1"/>
    <col min="8" max="8" width="90.421875" style="2" customWidth="1"/>
    <col min="9" max="11" width="83.28125" style="2" customWidth="1"/>
    <col min="12" max="12" width="100.421875" style="2" customWidth="1"/>
    <col min="13" max="13" width="86.140625" style="2" customWidth="1"/>
    <col min="14" max="15" width="129.00390625" style="2" customWidth="1"/>
    <col min="16" max="16" width="67.00390625" style="2" customWidth="1"/>
    <col min="17" max="17" width="150.8515625" style="2" customWidth="1"/>
    <col min="18" max="18" width="138.7109375" style="15" customWidth="1"/>
    <col min="19" max="19" width="70.00390625" style="15" customWidth="1"/>
    <col min="20" max="20" width="64.140625" style="2" customWidth="1"/>
    <col min="21" max="21" width="65.140625" style="2" customWidth="1"/>
    <col min="22" max="22" width="63.140625" style="2" customWidth="1"/>
    <col min="23" max="23" width="80.28125" style="2" customWidth="1"/>
    <col min="24" max="24" width="76.421875" style="2" hidden="1" customWidth="1"/>
    <col min="25" max="25" width="73.57421875" style="2" customWidth="1"/>
    <col min="26" max="26" width="130.8515625" style="2" customWidth="1"/>
    <col min="27" max="27" width="128.00390625" style="2" customWidth="1"/>
    <col min="28" max="28" width="91.8515625" style="2" customWidth="1"/>
    <col min="29" max="29" width="105.140625" style="2" customWidth="1"/>
    <col min="30" max="30" width="80.140625" style="2" customWidth="1"/>
    <col min="31" max="31" width="9.140625" style="8" hidden="1" customWidth="1"/>
    <col min="32" max="206" width="9.140625" style="8" customWidth="1"/>
    <col min="207" max="16384" width="9.140625" style="2" customWidth="1"/>
  </cols>
  <sheetData>
    <row r="1" spans="1:29" ht="84" customHeight="1">
      <c r="A1" s="1"/>
      <c r="E1" s="9"/>
      <c r="F1" s="12"/>
      <c r="G1" s="12"/>
      <c r="H1" s="12"/>
      <c r="I1" s="12"/>
      <c r="J1" s="12"/>
      <c r="K1" s="12"/>
      <c r="L1" s="12"/>
      <c r="M1" s="12"/>
      <c r="O1" s="23" t="s">
        <v>37</v>
      </c>
      <c r="P1" s="12"/>
      <c r="Q1" s="12"/>
      <c r="U1" s="3"/>
      <c r="V1" s="3"/>
      <c r="W1" s="3"/>
      <c r="X1" s="3"/>
      <c r="Y1" s="3"/>
      <c r="AA1" s="23"/>
      <c r="AB1" s="23"/>
      <c r="AC1" s="23"/>
    </row>
    <row r="2" spans="1:29" ht="93.75" customHeight="1">
      <c r="A2" s="1"/>
      <c r="D2" s="8"/>
      <c r="E2" s="8"/>
      <c r="F2" s="23"/>
      <c r="G2" s="23"/>
      <c r="H2" s="23"/>
      <c r="I2" s="23"/>
      <c r="J2" s="23"/>
      <c r="K2" s="23"/>
      <c r="L2" s="23"/>
      <c r="M2" s="23"/>
      <c r="O2" s="23" t="s">
        <v>41</v>
      </c>
      <c r="P2" s="23"/>
      <c r="Q2" s="23"/>
      <c r="R2" s="23"/>
      <c r="S2" s="22"/>
      <c r="U2" s="3"/>
      <c r="V2" s="3"/>
      <c r="W2" s="23"/>
      <c r="X2" s="3"/>
      <c r="Y2" s="3"/>
      <c r="AA2" s="23"/>
      <c r="AB2" s="23"/>
      <c r="AC2" s="23"/>
    </row>
    <row r="3" spans="1:29" ht="93.75" customHeight="1">
      <c r="A3" s="1"/>
      <c r="D3" s="8"/>
      <c r="E3" s="8"/>
      <c r="F3" s="23"/>
      <c r="G3" s="23"/>
      <c r="H3" s="23"/>
      <c r="I3" s="23"/>
      <c r="J3" s="23"/>
      <c r="K3" s="23"/>
      <c r="L3" s="23"/>
      <c r="M3" s="23"/>
      <c r="O3" s="23" t="s">
        <v>69</v>
      </c>
      <c r="P3" s="23"/>
      <c r="Q3" s="23"/>
      <c r="R3" s="23"/>
      <c r="S3" s="22"/>
      <c r="U3" s="3"/>
      <c r="V3" s="3"/>
      <c r="W3" s="23"/>
      <c r="X3" s="3"/>
      <c r="Y3" s="3"/>
      <c r="AA3" s="23"/>
      <c r="AB3" s="23"/>
      <c r="AC3" s="23"/>
    </row>
    <row r="4" spans="1:29" ht="93.75" customHeight="1">
      <c r="A4" s="1"/>
      <c r="D4" s="8"/>
      <c r="E4" s="8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2"/>
      <c r="T4" s="23"/>
      <c r="U4" s="3"/>
      <c r="V4" s="3"/>
      <c r="W4" s="23"/>
      <c r="X4" s="3"/>
      <c r="Y4" s="3"/>
      <c r="Z4" s="3"/>
      <c r="AA4" s="3"/>
      <c r="AB4" s="3"/>
      <c r="AC4" s="3"/>
    </row>
    <row r="5" spans="1:29" ht="128.25" customHeight="1">
      <c r="A5" s="1"/>
      <c r="B5" s="1"/>
      <c r="C5" s="1"/>
      <c r="D5" s="44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23"/>
      <c r="X5" s="3"/>
      <c r="Y5" s="3"/>
      <c r="Z5" s="3"/>
      <c r="AA5" s="3"/>
      <c r="AB5" s="3"/>
      <c r="AC5" s="3"/>
    </row>
    <row r="6" spans="1:29" ht="92.25" customHeight="1">
      <c r="A6" s="1"/>
      <c r="B6" s="1"/>
      <c r="C6" s="1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R6" s="12"/>
      <c r="S6" s="16"/>
      <c r="T6" s="3"/>
      <c r="U6" s="3"/>
      <c r="V6" s="3"/>
      <c r="W6" s="23"/>
      <c r="X6" s="23"/>
      <c r="Y6" s="23"/>
      <c r="Z6" s="3"/>
      <c r="AA6" s="3"/>
      <c r="AB6" s="3"/>
      <c r="AC6" s="3"/>
    </row>
    <row r="7" spans="1:29" ht="92.25" customHeight="1">
      <c r="A7" s="1"/>
      <c r="B7" s="1"/>
      <c r="C7" s="1"/>
      <c r="D7" s="21"/>
      <c r="E7" s="8"/>
      <c r="F7" s="12"/>
      <c r="G7" s="12"/>
      <c r="H7" s="12"/>
      <c r="I7" s="12"/>
      <c r="J7" s="47" t="s">
        <v>46</v>
      </c>
      <c r="K7" s="12"/>
      <c r="L7" s="12"/>
      <c r="M7" s="12"/>
      <c r="N7" s="12"/>
      <c r="O7" s="12"/>
      <c r="P7" s="12"/>
      <c r="Q7" s="12"/>
      <c r="R7" s="12"/>
      <c r="S7" s="16"/>
      <c r="T7" s="3"/>
      <c r="U7" s="3"/>
      <c r="V7" s="3"/>
      <c r="W7" s="23"/>
      <c r="X7" s="3"/>
      <c r="Y7" s="3"/>
      <c r="Z7" s="3"/>
      <c r="AA7" s="3"/>
      <c r="AB7" s="3"/>
      <c r="AC7" s="3"/>
    </row>
    <row r="8" spans="1:29" ht="92.25" customHeight="1">
      <c r="A8" s="1"/>
      <c r="B8" s="1"/>
      <c r="C8" s="1"/>
      <c r="D8" s="21"/>
      <c r="E8" s="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6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92.25" customHeight="1">
      <c r="A9" s="1"/>
      <c r="B9" s="1"/>
      <c r="C9" s="1"/>
      <c r="D9" s="20" t="s">
        <v>0</v>
      </c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6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92.25" customHeight="1">
      <c r="A10" s="1"/>
      <c r="B10" s="1"/>
      <c r="C10" s="1"/>
      <c r="D10" s="21" t="s">
        <v>8</v>
      </c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0" ht="68.25" customHeight="1">
      <c r="A11" s="5"/>
      <c r="D11" s="8"/>
      <c r="E11" s="1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T11" s="4"/>
      <c r="U11" s="4"/>
      <c r="V11" s="4"/>
      <c r="W11" s="4"/>
      <c r="X11" s="4"/>
      <c r="Z11" s="4"/>
      <c r="AA11" s="4"/>
      <c r="AB11" s="4"/>
      <c r="AC11" s="4"/>
      <c r="AD11" s="24" t="s">
        <v>7</v>
      </c>
    </row>
    <row r="12" spans="1:206" s="69" customFormat="1" ht="212.25" customHeight="1">
      <c r="A12" s="132" t="s">
        <v>5</v>
      </c>
      <c r="B12" s="103" t="s">
        <v>4</v>
      </c>
      <c r="C12" s="104"/>
      <c r="D12" s="121" t="s">
        <v>43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21" t="s">
        <v>6</v>
      </c>
      <c r="R12" s="122"/>
      <c r="S12" s="122" t="s">
        <v>6</v>
      </c>
      <c r="T12" s="122"/>
      <c r="U12" s="122"/>
      <c r="V12" s="122"/>
      <c r="W12" s="122"/>
      <c r="X12" s="122"/>
      <c r="Y12" s="122"/>
      <c r="Z12" s="122"/>
      <c r="AA12" s="122"/>
      <c r="AB12" s="58"/>
      <c r="AC12" s="58"/>
      <c r="AD12" s="65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</row>
    <row r="13" spans="1:206" s="73" customFormat="1" ht="124.5" customHeight="1">
      <c r="A13" s="133"/>
      <c r="B13" s="105"/>
      <c r="C13" s="106"/>
      <c r="D13" s="115" t="s">
        <v>36</v>
      </c>
      <c r="E13" s="115"/>
      <c r="F13" s="115"/>
      <c r="G13" s="115"/>
      <c r="H13" s="112" t="s">
        <v>1</v>
      </c>
      <c r="I13" s="113"/>
      <c r="J13" s="113"/>
      <c r="K13" s="113"/>
      <c r="L13" s="113"/>
      <c r="M13" s="113"/>
      <c r="N13" s="114"/>
      <c r="O13" s="70"/>
      <c r="P13" s="61" t="s">
        <v>3</v>
      </c>
      <c r="Q13" s="60" t="s">
        <v>36</v>
      </c>
      <c r="R13" s="67" t="s">
        <v>1</v>
      </c>
      <c r="S13" s="109" t="s">
        <v>1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71" t="s">
        <v>3</v>
      </c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</row>
    <row r="14" spans="1:206" s="18" customFormat="1" ht="121.5" customHeight="1">
      <c r="A14" s="133"/>
      <c r="B14" s="105"/>
      <c r="C14" s="106"/>
      <c r="D14" s="115" t="s">
        <v>2</v>
      </c>
      <c r="E14" s="115"/>
      <c r="F14" s="115"/>
      <c r="G14" s="115"/>
      <c r="H14" s="115" t="s">
        <v>2</v>
      </c>
      <c r="I14" s="115"/>
      <c r="J14" s="115"/>
      <c r="K14" s="115"/>
      <c r="L14" s="115"/>
      <c r="M14" s="115"/>
      <c r="N14" s="115"/>
      <c r="O14" s="74"/>
      <c r="P14" s="66"/>
      <c r="Q14" s="60" t="s">
        <v>2</v>
      </c>
      <c r="R14" s="64" t="s">
        <v>2</v>
      </c>
      <c r="S14" s="112" t="s">
        <v>2</v>
      </c>
      <c r="T14" s="113"/>
      <c r="U14" s="113"/>
      <c r="V14" s="113"/>
      <c r="W14" s="113"/>
      <c r="X14" s="113"/>
      <c r="Y14" s="113"/>
      <c r="Z14" s="113"/>
      <c r="AA14" s="114"/>
      <c r="AB14" s="115" t="s">
        <v>56</v>
      </c>
      <c r="AC14" s="115"/>
      <c r="AD14" s="75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</row>
    <row r="15" spans="1:206" s="10" customFormat="1" ht="82.5" customHeight="1">
      <c r="A15" s="133"/>
      <c r="B15" s="105"/>
      <c r="C15" s="106"/>
      <c r="D15" s="116" t="s">
        <v>63</v>
      </c>
      <c r="E15" s="55"/>
      <c r="F15" s="55"/>
      <c r="G15" s="116" t="s">
        <v>48</v>
      </c>
      <c r="H15" s="119" t="s">
        <v>52</v>
      </c>
      <c r="I15" s="112" t="s">
        <v>58</v>
      </c>
      <c r="J15" s="113"/>
      <c r="K15" s="113"/>
      <c r="L15" s="113"/>
      <c r="M15" s="114"/>
      <c r="N15" s="116" t="s">
        <v>65</v>
      </c>
      <c r="O15" s="63" t="s">
        <v>58</v>
      </c>
      <c r="P15" s="66"/>
      <c r="Q15" s="116" t="s">
        <v>44</v>
      </c>
      <c r="R15" s="116" t="s">
        <v>45</v>
      </c>
      <c r="S15" s="119" t="s">
        <v>27</v>
      </c>
      <c r="T15" s="115" t="s">
        <v>28</v>
      </c>
      <c r="U15" s="115"/>
      <c r="V15" s="115"/>
      <c r="W15" s="115"/>
      <c r="X15" s="115"/>
      <c r="Y15" s="115"/>
      <c r="Z15" s="115"/>
      <c r="AA15" s="115"/>
      <c r="AB15" s="119" t="s">
        <v>27</v>
      </c>
      <c r="AC15" s="49" t="s">
        <v>58</v>
      </c>
      <c r="AD15" s="75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</row>
    <row r="16" spans="1:206" s="10" customFormat="1" ht="409.5" customHeight="1">
      <c r="A16" s="133"/>
      <c r="B16" s="105"/>
      <c r="C16" s="106"/>
      <c r="D16" s="117"/>
      <c r="E16" s="56"/>
      <c r="F16" s="56"/>
      <c r="G16" s="117"/>
      <c r="H16" s="119"/>
      <c r="I16" s="119" t="s">
        <v>59</v>
      </c>
      <c r="J16" s="119" t="s">
        <v>38</v>
      </c>
      <c r="K16" s="119" t="s">
        <v>54</v>
      </c>
      <c r="L16" s="119" t="s">
        <v>60</v>
      </c>
      <c r="M16" s="119" t="s">
        <v>61</v>
      </c>
      <c r="N16" s="117"/>
      <c r="O16" s="117" t="s">
        <v>64</v>
      </c>
      <c r="P16" s="66"/>
      <c r="Q16" s="117"/>
      <c r="R16" s="117"/>
      <c r="S16" s="119"/>
      <c r="T16" s="119" t="s">
        <v>32</v>
      </c>
      <c r="U16" s="119" t="s">
        <v>30</v>
      </c>
      <c r="V16" s="119" t="s">
        <v>31</v>
      </c>
      <c r="W16" s="119" t="s">
        <v>42</v>
      </c>
      <c r="X16" s="119" t="s">
        <v>29</v>
      </c>
      <c r="Y16" s="119" t="s">
        <v>38</v>
      </c>
      <c r="Z16" s="116" t="s">
        <v>62</v>
      </c>
      <c r="AA16" s="116" t="s">
        <v>51</v>
      </c>
      <c r="AB16" s="119"/>
      <c r="AC16" s="119" t="s">
        <v>53</v>
      </c>
      <c r="AD16" s="75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</row>
    <row r="17" spans="1:30" s="28" customFormat="1" ht="409.5" customHeight="1">
      <c r="A17" s="133"/>
      <c r="B17" s="105"/>
      <c r="C17" s="106"/>
      <c r="D17" s="118"/>
      <c r="E17" s="59"/>
      <c r="F17" s="56"/>
      <c r="G17" s="118"/>
      <c r="H17" s="119"/>
      <c r="I17" s="119"/>
      <c r="J17" s="119"/>
      <c r="K17" s="119"/>
      <c r="L17" s="119"/>
      <c r="M17" s="119"/>
      <c r="N17" s="117"/>
      <c r="O17" s="117"/>
      <c r="P17" s="66"/>
      <c r="Q17" s="118"/>
      <c r="R17" s="118"/>
      <c r="S17" s="119"/>
      <c r="T17" s="119"/>
      <c r="U17" s="119"/>
      <c r="V17" s="119"/>
      <c r="W17" s="119"/>
      <c r="X17" s="119"/>
      <c r="Y17" s="119"/>
      <c r="Z17" s="118"/>
      <c r="AA17" s="118"/>
      <c r="AB17" s="119"/>
      <c r="AC17" s="119"/>
      <c r="AD17" s="75"/>
    </row>
    <row r="18" spans="1:206" s="6" customFormat="1" ht="205.5" customHeight="1">
      <c r="A18" s="134"/>
      <c r="B18" s="107"/>
      <c r="C18" s="108"/>
      <c r="D18" s="14" t="s">
        <v>39</v>
      </c>
      <c r="E18" s="33"/>
      <c r="F18" s="14"/>
      <c r="G18" s="14" t="s">
        <v>47</v>
      </c>
      <c r="H18" s="128" t="s">
        <v>49</v>
      </c>
      <c r="I18" s="129"/>
      <c r="J18" s="129"/>
      <c r="K18" s="129"/>
      <c r="L18" s="129"/>
      <c r="M18" s="130"/>
      <c r="N18" s="128" t="s">
        <v>55</v>
      </c>
      <c r="O18" s="130"/>
      <c r="P18" s="62"/>
      <c r="Q18" s="57" t="s">
        <v>40</v>
      </c>
      <c r="R18" s="57" t="s">
        <v>33</v>
      </c>
      <c r="S18" s="135" t="s">
        <v>34</v>
      </c>
      <c r="T18" s="124"/>
      <c r="U18" s="124"/>
      <c r="V18" s="124"/>
      <c r="W18" s="124"/>
      <c r="X18" s="124"/>
      <c r="Y18" s="124"/>
      <c r="Z18" s="14" t="s">
        <v>35</v>
      </c>
      <c r="AA18" s="14" t="s">
        <v>50</v>
      </c>
      <c r="AB18" s="124" t="s">
        <v>57</v>
      </c>
      <c r="AC18" s="125"/>
      <c r="AD18" s="45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</row>
    <row r="19" spans="1:206" s="54" customFormat="1" ht="84.75" customHeight="1">
      <c r="A19" s="50">
        <v>1</v>
      </c>
      <c r="B19" s="126">
        <v>2</v>
      </c>
      <c r="C19" s="127"/>
      <c r="D19" s="50">
        <v>3</v>
      </c>
      <c r="E19" s="50"/>
      <c r="F19" s="50"/>
      <c r="G19" s="50">
        <v>4</v>
      </c>
      <c r="H19" s="50">
        <v>5</v>
      </c>
      <c r="I19" s="50">
        <v>6</v>
      </c>
      <c r="J19" s="50">
        <v>7</v>
      </c>
      <c r="K19" s="50">
        <v>8</v>
      </c>
      <c r="L19" s="50">
        <v>9</v>
      </c>
      <c r="M19" s="50">
        <v>10</v>
      </c>
      <c r="N19" s="50">
        <v>11</v>
      </c>
      <c r="O19" s="50">
        <v>12</v>
      </c>
      <c r="P19" s="50">
        <v>13</v>
      </c>
      <c r="Q19" s="50">
        <v>14</v>
      </c>
      <c r="R19" s="50">
        <v>15</v>
      </c>
      <c r="S19" s="50">
        <v>16</v>
      </c>
      <c r="T19" s="51">
        <v>17</v>
      </c>
      <c r="U19" s="51">
        <v>18</v>
      </c>
      <c r="V19" s="51">
        <v>19</v>
      </c>
      <c r="W19" s="51">
        <v>20</v>
      </c>
      <c r="X19" s="51"/>
      <c r="Y19" s="51">
        <v>21</v>
      </c>
      <c r="Z19" s="51">
        <v>22</v>
      </c>
      <c r="AA19" s="51">
        <v>23</v>
      </c>
      <c r="AB19" s="51">
        <v>24</v>
      </c>
      <c r="AC19" s="51">
        <v>25</v>
      </c>
      <c r="AD19" s="52">
        <v>26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</row>
    <row r="20" spans="1:206" s="13" customFormat="1" ht="169.5" customHeight="1">
      <c r="A20" s="30" t="s">
        <v>17</v>
      </c>
      <c r="B20" s="19"/>
      <c r="C20" s="30" t="s">
        <v>10</v>
      </c>
      <c r="D20" s="35"/>
      <c r="E20" s="35"/>
      <c r="F20" s="35"/>
      <c r="G20" s="35"/>
      <c r="H20" s="35">
        <f>I20+J20+K20+L20+M20</f>
        <v>509296</v>
      </c>
      <c r="I20" s="35">
        <f>477200</f>
        <v>477200</v>
      </c>
      <c r="J20" s="35">
        <v>1096</v>
      </c>
      <c r="K20" s="35">
        <v>31000</v>
      </c>
      <c r="L20" s="48"/>
      <c r="M20" s="48"/>
      <c r="N20" s="48"/>
      <c r="O20" s="48"/>
      <c r="P20" s="35">
        <f>D20+G20+H20+N20</f>
        <v>509296</v>
      </c>
      <c r="Q20" s="35"/>
      <c r="R20" s="35"/>
      <c r="S20" s="35">
        <f>T20+U20+V20+W20+X20+Y20</f>
        <v>997396</v>
      </c>
      <c r="T20" s="36">
        <f>516118+288573-150000+25200+120000</f>
        <v>799891</v>
      </c>
      <c r="U20" s="39">
        <v>49054</v>
      </c>
      <c r="V20" s="39">
        <v>148451</v>
      </c>
      <c r="W20" s="39"/>
      <c r="X20" s="39"/>
      <c r="Y20" s="39"/>
      <c r="Z20" s="39"/>
      <c r="AA20" s="39"/>
      <c r="AB20" s="39"/>
      <c r="AC20" s="39"/>
      <c r="AD20" s="82">
        <f>AB20+AA20+Z20+S20+Q20</f>
        <v>997396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</row>
    <row r="21" spans="1:206" s="13" customFormat="1" ht="184.5" customHeight="1">
      <c r="A21" s="30" t="s">
        <v>18</v>
      </c>
      <c r="B21" s="19"/>
      <c r="C21" s="30" t="s">
        <v>11</v>
      </c>
      <c r="D21" s="35"/>
      <c r="E21" s="35"/>
      <c r="F21" s="35"/>
      <c r="G21" s="35">
        <v>15000</v>
      </c>
      <c r="H21" s="35">
        <f aca="true" t="shared" si="0" ref="H21:H26">I21+J21+K21+L21+M21</f>
        <v>8000</v>
      </c>
      <c r="I21" s="35"/>
      <c r="J21" s="35">
        <v>3000</v>
      </c>
      <c r="K21" s="35">
        <v>5000</v>
      </c>
      <c r="L21" s="48"/>
      <c r="M21" s="48"/>
      <c r="N21" s="48"/>
      <c r="O21" s="48"/>
      <c r="P21" s="35">
        <f aca="true" t="shared" si="1" ref="P21:P30">D21+G21+H21+N21</f>
        <v>23000</v>
      </c>
      <c r="Q21" s="35"/>
      <c r="R21" s="35"/>
      <c r="S21" s="35">
        <f>T21+U21+V21+W21+X21+Y21</f>
        <v>801058</v>
      </c>
      <c r="T21" s="36">
        <f>467703+293021</f>
        <v>760724</v>
      </c>
      <c r="U21" s="39">
        <f>23048+17286</f>
        <v>40334</v>
      </c>
      <c r="V21" s="39"/>
      <c r="W21" s="39"/>
      <c r="X21" s="39"/>
      <c r="Y21" s="39"/>
      <c r="Z21" s="39"/>
      <c r="AA21" s="39"/>
      <c r="AB21" s="39"/>
      <c r="AC21" s="39"/>
      <c r="AD21" s="82">
        <f aca="true" t="shared" si="2" ref="AD21:AD29">AB21+AA21+Z21+S21+Q21</f>
        <v>801058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</row>
    <row r="22" spans="1:206" s="13" customFormat="1" ht="194.25" customHeight="1">
      <c r="A22" s="30" t="s">
        <v>19</v>
      </c>
      <c r="B22" s="19"/>
      <c r="C22" s="30" t="s">
        <v>12</v>
      </c>
      <c r="D22" s="35"/>
      <c r="E22" s="35"/>
      <c r="F22" s="35"/>
      <c r="G22" s="35"/>
      <c r="H22" s="35">
        <f t="shared" si="0"/>
        <v>16615</v>
      </c>
      <c r="I22" s="35"/>
      <c r="J22" s="35">
        <v>1100</v>
      </c>
      <c r="K22" s="35">
        <v>15515</v>
      </c>
      <c r="L22" s="48"/>
      <c r="M22" s="48"/>
      <c r="N22" s="48"/>
      <c r="O22" s="48"/>
      <c r="P22" s="35">
        <f t="shared" si="1"/>
        <v>16615</v>
      </c>
      <c r="Q22" s="35"/>
      <c r="R22" s="35"/>
      <c r="S22" s="35">
        <f>T22+U22+V22+W22+X22+Y22</f>
        <v>97191</v>
      </c>
      <c r="T22" s="36"/>
      <c r="U22" s="39">
        <v>24526</v>
      </c>
      <c r="V22" s="39">
        <v>72665</v>
      </c>
      <c r="W22" s="39"/>
      <c r="X22" s="39"/>
      <c r="Y22" s="39"/>
      <c r="Z22" s="39"/>
      <c r="AA22" s="39"/>
      <c r="AB22" s="39"/>
      <c r="AC22" s="39"/>
      <c r="AD22" s="82">
        <f t="shared" si="2"/>
        <v>97191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</row>
    <row r="23" spans="1:206" s="13" customFormat="1" ht="169.5" customHeight="1">
      <c r="A23" s="30" t="s">
        <v>20</v>
      </c>
      <c r="B23" s="19"/>
      <c r="C23" s="30" t="s">
        <v>13</v>
      </c>
      <c r="D23" s="35"/>
      <c r="E23" s="35"/>
      <c r="F23" s="35"/>
      <c r="G23" s="35"/>
      <c r="H23" s="35">
        <f t="shared" si="0"/>
        <v>95000</v>
      </c>
      <c r="I23" s="35">
        <f>25000+50000</f>
        <v>75000</v>
      </c>
      <c r="J23" s="35">
        <v>5000</v>
      </c>
      <c r="K23" s="35">
        <v>15000</v>
      </c>
      <c r="L23" s="48"/>
      <c r="M23" s="48"/>
      <c r="N23" s="48"/>
      <c r="O23" s="48"/>
      <c r="P23" s="35">
        <f t="shared" si="1"/>
        <v>95000</v>
      </c>
      <c r="Q23" s="35"/>
      <c r="R23" s="35"/>
      <c r="S23" s="35">
        <f>T23+U23+V23+W23+X23+Y23</f>
        <v>880903</v>
      </c>
      <c r="T23" s="36">
        <f>433461+292700</f>
        <v>726161</v>
      </c>
      <c r="U23" s="39">
        <f>25255+8916</f>
        <v>34171</v>
      </c>
      <c r="V23" s="39">
        <f>98891+21680</f>
        <v>120571</v>
      </c>
      <c r="W23" s="39"/>
      <c r="X23" s="39"/>
      <c r="Y23" s="39"/>
      <c r="Z23" s="39"/>
      <c r="AA23" s="39"/>
      <c r="AB23" s="39"/>
      <c r="AC23" s="39"/>
      <c r="AD23" s="82">
        <f t="shared" si="2"/>
        <v>880903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</row>
    <row r="24" spans="1:206" s="13" customFormat="1" ht="169.5" customHeight="1">
      <c r="A24" s="30" t="s">
        <v>21</v>
      </c>
      <c r="B24" s="19"/>
      <c r="C24" s="30" t="s">
        <v>14</v>
      </c>
      <c r="D24" s="35"/>
      <c r="E24" s="35"/>
      <c r="F24" s="35"/>
      <c r="G24" s="35">
        <v>288234</v>
      </c>
      <c r="H24" s="35">
        <f t="shared" si="0"/>
        <v>0</v>
      </c>
      <c r="I24" s="35"/>
      <c r="J24" s="35"/>
      <c r="K24" s="35"/>
      <c r="L24" s="48"/>
      <c r="M24" s="48"/>
      <c r="N24" s="48"/>
      <c r="O24" s="48"/>
      <c r="P24" s="35">
        <f t="shared" si="1"/>
        <v>288234</v>
      </c>
      <c r="Q24" s="35"/>
      <c r="R24" s="35"/>
      <c r="S24" s="35">
        <f aca="true" t="shared" si="3" ref="S24:S29">T24+U24+V24+W24+X24+Y24</f>
        <v>0</v>
      </c>
      <c r="T24" s="36"/>
      <c r="U24" s="39"/>
      <c r="V24" s="39"/>
      <c r="W24" s="39"/>
      <c r="X24" s="39"/>
      <c r="Y24" s="39"/>
      <c r="Z24" s="39"/>
      <c r="AA24" s="39"/>
      <c r="AB24" s="39"/>
      <c r="AC24" s="39"/>
      <c r="AD24" s="82">
        <f t="shared" si="2"/>
        <v>0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</row>
    <row r="25" spans="1:206" s="13" customFormat="1" ht="169.5" customHeight="1">
      <c r="A25" s="30" t="s">
        <v>22</v>
      </c>
      <c r="B25" s="19"/>
      <c r="C25" s="30" t="s">
        <v>15</v>
      </c>
      <c r="D25" s="35"/>
      <c r="E25" s="35"/>
      <c r="F25" s="35"/>
      <c r="G25" s="35">
        <v>201300</v>
      </c>
      <c r="H25" s="35">
        <f t="shared" si="0"/>
        <v>0</v>
      </c>
      <c r="I25" s="35"/>
      <c r="J25" s="35"/>
      <c r="K25" s="35"/>
      <c r="L25" s="48"/>
      <c r="M25" s="48"/>
      <c r="N25" s="35"/>
      <c r="O25" s="48"/>
      <c r="P25" s="35">
        <f t="shared" si="1"/>
        <v>201300</v>
      </c>
      <c r="Q25" s="35">
        <v>528900</v>
      </c>
      <c r="R25" s="35">
        <v>744100</v>
      </c>
      <c r="S25" s="35">
        <f t="shared" si="3"/>
        <v>716011</v>
      </c>
      <c r="T25" s="36"/>
      <c r="U25" s="39"/>
      <c r="V25" s="39"/>
      <c r="W25" s="39">
        <f>222014+125000+36000+42722+66515+186352+22408+15000</f>
        <v>716011</v>
      </c>
      <c r="X25" s="39"/>
      <c r="Y25" s="39"/>
      <c r="Z25" s="39"/>
      <c r="AA25" s="39"/>
      <c r="AB25" s="39"/>
      <c r="AC25" s="39"/>
      <c r="AD25" s="82">
        <f t="shared" si="2"/>
        <v>1244911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</row>
    <row r="26" spans="1:206" s="13" customFormat="1" ht="169.5" customHeight="1">
      <c r="A26" s="30" t="s">
        <v>23</v>
      </c>
      <c r="B26" s="19"/>
      <c r="C26" s="30" t="s">
        <v>16</v>
      </c>
      <c r="D26" s="35"/>
      <c r="E26" s="35"/>
      <c r="F26" s="35"/>
      <c r="G26" s="35"/>
      <c r="H26" s="35">
        <f t="shared" si="0"/>
        <v>0</v>
      </c>
      <c r="I26" s="35"/>
      <c r="J26" s="35"/>
      <c r="K26" s="35"/>
      <c r="L26" s="48"/>
      <c r="M26" s="48"/>
      <c r="N26" s="35"/>
      <c r="O26" s="48"/>
      <c r="P26" s="35">
        <f t="shared" si="1"/>
        <v>0</v>
      </c>
      <c r="Q26" s="35"/>
      <c r="R26" s="35"/>
      <c r="S26" s="35">
        <f t="shared" si="3"/>
        <v>37196</v>
      </c>
      <c r="T26" s="36"/>
      <c r="U26" s="39"/>
      <c r="V26" s="39"/>
      <c r="W26" s="39"/>
      <c r="X26" s="39"/>
      <c r="Y26" s="39">
        <f>27000+10196</f>
        <v>37196</v>
      </c>
      <c r="Z26" s="39"/>
      <c r="AA26" s="39"/>
      <c r="AB26" s="39"/>
      <c r="AC26" s="39"/>
      <c r="AD26" s="82">
        <f t="shared" si="2"/>
        <v>37196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</row>
    <row r="27" spans="1:206" s="13" customFormat="1" ht="169.5" customHeight="1">
      <c r="A27" s="76"/>
      <c r="B27" s="77" t="s">
        <v>25</v>
      </c>
      <c r="C27" s="78" t="s">
        <v>9</v>
      </c>
      <c r="D27" s="79">
        <f>D26+D25+D24+D23+D22+D21+D20</f>
        <v>0</v>
      </c>
      <c r="E27" s="79">
        <f aca="true" t="shared" si="4" ref="E27:L27">E26+E25+E24+E23+E22+E21+E20</f>
        <v>0</v>
      </c>
      <c r="F27" s="79">
        <f t="shared" si="4"/>
        <v>0</v>
      </c>
      <c r="G27" s="79">
        <f t="shared" si="4"/>
        <v>504534</v>
      </c>
      <c r="H27" s="79">
        <f t="shared" si="4"/>
        <v>628911</v>
      </c>
      <c r="I27" s="79">
        <f t="shared" si="4"/>
        <v>552200</v>
      </c>
      <c r="J27" s="79">
        <f t="shared" si="4"/>
        <v>10196</v>
      </c>
      <c r="K27" s="79">
        <f t="shared" si="4"/>
        <v>66515</v>
      </c>
      <c r="L27" s="79">
        <f t="shared" si="4"/>
        <v>0</v>
      </c>
      <c r="M27" s="79"/>
      <c r="N27" s="79"/>
      <c r="O27" s="79"/>
      <c r="P27" s="35">
        <f t="shared" si="1"/>
        <v>1133445</v>
      </c>
      <c r="Q27" s="80">
        <f>Q26+Q25+Q24+Q23+Q22+Q21+Q20</f>
        <v>528900</v>
      </c>
      <c r="R27" s="81">
        <f aca="true" t="shared" si="5" ref="R27:AC27">R26+R55+R25+R24+R23+R22+R21+R20</f>
        <v>744100</v>
      </c>
      <c r="S27" s="81">
        <f t="shared" si="5"/>
        <v>3529755</v>
      </c>
      <c r="T27" s="81">
        <f t="shared" si="5"/>
        <v>2286776</v>
      </c>
      <c r="U27" s="81">
        <f t="shared" si="5"/>
        <v>148085</v>
      </c>
      <c r="V27" s="81">
        <f t="shared" si="5"/>
        <v>341687</v>
      </c>
      <c r="W27" s="81">
        <f t="shared" si="5"/>
        <v>716011</v>
      </c>
      <c r="X27" s="81">
        <f t="shared" si="5"/>
        <v>0</v>
      </c>
      <c r="Y27" s="81">
        <f t="shared" si="5"/>
        <v>37196</v>
      </c>
      <c r="Z27" s="81">
        <f t="shared" si="5"/>
        <v>0</v>
      </c>
      <c r="AA27" s="81">
        <f t="shared" si="5"/>
        <v>0</v>
      </c>
      <c r="AB27" s="81">
        <f t="shared" si="5"/>
        <v>0</v>
      </c>
      <c r="AC27" s="81">
        <f t="shared" si="5"/>
        <v>0</v>
      </c>
      <c r="AD27" s="82">
        <f t="shared" si="2"/>
        <v>4058655</v>
      </c>
      <c r="AE27" s="83" t="e">
        <f>AE26+#REF!+AE25+AE24+AE23+AE22+AE21+AE20</f>
        <v>#REF!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</row>
    <row r="28" spans="1:206" s="13" customFormat="1" ht="169.5" customHeight="1">
      <c r="A28" s="30" t="s">
        <v>24</v>
      </c>
      <c r="B28" s="19" t="s">
        <v>25</v>
      </c>
      <c r="C28" s="30" t="s">
        <v>25</v>
      </c>
      <c r="D28" s="35"/>
      <c r="E28" s="35"/>
      <c r="F28" s="35"/>
      <c r="G28" s="35"/>
      <c r="H28" s="35">
        <f>I28+M28+J28+K28+L28</f>
        <v>24710</v>
      </c>
      <c r="I28" s="35"/>
      <c r="J28" s="35"/>
      <c r="K28" s="35"/>
      <c r="L28" s="35">
        <v>22512</v>
      </c>
      <c r="M28" s="35">
        <v>2198</v>
      </c>
      <c r="N28" s="35"/>
      <c r="O28" s="48"/>
      <c r="P28" s="35">
        <f t="shared" si="1"/>
        <v>24710</v>
      </c>
      <c r="Q28" s="35"/>
      <c r="R28" s="35"/>
      <c r="S28" s="35">
        <f t="shared" si="3"/>
        <v>0</v>
      </c>
      <c r="T28" s="37"/>
      <c r="U28" s="38"/>
      <c r="V28" s="38"/>
      <c r="W28" s="39"/>
      <c r="X28" s="39"/>
      <c r="Y28" s="39"/>
      <c r="Z28" s="39">
        <v>4100</v>
      </c>
      <c r="AA28" s="39"/>
      <c r="AB28" s="39">
        <v>200000</v>
      </c>
      <c r="AC28" s="39">
        <v>200000</v>
      </c>
      <c r="AD28" s="82">
        <f t="shared" si="2"/>
        <v>204100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</row>
    <row r="29" spans="1:206" s="13" customFormat="1" ht="169.5" customHeight="1">
      <c r="A29" s="30"/>
      <c r="B29" s="19" t="s">
        <v>26</v>
      </c>
      <c r="C29" s="30" t="s">
        <v>26</v>
      </c>
      <c r="D29" s="35">
        <v>1829317</v>
      </c>
      <c r="E29" s="35"/>
      <c r="F29" s="35"/>
      <c r="G29" s="35"/>
      <c r="H29" s="35">
        <f>I29+M29+J29+K29+L29</f>
        <v>0</v>
      </c>
      <c r="I29" s="35"/>
      <c r="J29" s="35"/>
      <c r="K29" s="35"/>
      <c r="L29" s="48"/>
      <c r="M29" s="48"/>
      <c r="N29" s="35">
        <v>258832</v>
      </c>
      <c r="O29" s="48">
        <v>258832</v>
      </c>
      <c r="P29" s="35">
        <f t="shared" si="1"/>
        <v>2088149</v>
      </c>
      <c r="Q29" s="35"/>
      <c r="R29" s="35"/>
      <c r="S29" s="35">
        <f t="shared" si="3"/>
        <v>0</v>
      </c>
      <c r="T29" s="37"/>
      <c r="U29" s="38"/>
      <c r="V29" s="38"/>
      <c r="W29" s="39"/>
      <c r="X29" s="39"/>
      <c r="Y29" s="39"/>
      <c r="Z29" s="39"/>
      <c r="AA29" s="39">
        <f>30600+11520</f>
        <v>42120</v>
      </c>
      <c r="AB29" s="39"/>
      <c r="AC29" s="39"/>
      <c r="AD29" s="82">
        <f t="shared" si="2"/>
        <v>42120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</row>
    <row r="30" spans="1:206" s="13" customFormat="1" ht="169.5" customHeight="1">
      <c r="A30" s="98"/>
      <c r="B30" s="99"/>
      <c r="C30" s="100" t="s">
        <v>9</v>
      </c>
      <c r="D30" s="101">
        <f aca="true" t="shared" si="6" ref="D30:N30">D29+D28+D27</f>
        <v>1829317</v>
      </c>
      <c r="E30" s="101">
        <f t="shared" si="6"/>
        <v>0</v>
      </c>
      <c r="F30" s="101">
        <f t="shared" si="6"/>
        <v>0</v>
      </c>
      <c r="G30" s="101">
        <f t="shared" si="6"/>
        <v>504534</v>
      </c>
      <c r="H30" s="101">
        <f t="shared" si="6"/>
        <v>653621</v>
      </c>
      <c r="I30" s="101">
        <f t="shared" si="6"/>
        <v>552200</v>
      </c>
      <c r="J30" s="101">
        <f t="shared" si="6"/>
        <v>10196</v>
      </c>
      <c r="K30" s="101">
        <f t="shared" si="6"/>
        <v>66515</v>
      </c>
      <c r="L30" s="101">
        <f t="shared" si="6"/>
        <v>22512</v>
      </c>
      <c r="M30" s="101">
        <f t="shared" si="6"/>
        <v>2198</v>
      </c>
      <c r="N30" s="101">
        <f t="shared" si="6"/>
        <v>258832</v>
      </c>
      <c r="O30" s="101"/>
      <c r="P30" s="101">
        <f t="shared" si="1"/>
        <v>3246304</v>
      </c>
      <c r="Q30" s="101">
        <f>Q29+Q28+Q27</f>
        <v>528900</v>
      </c>
      <c r="R30" s="101">
        <f>R29+R28+R27</f>
        <v>744100</v>
      </c>
      <c r="S30" s="101">
        <f aca="true" t="shared" si="7" ref="S30:AC30">S29+S28+S27</f>
        <v>3529755</v>
      </c>
      <c r="T30" s="101">
        <f t="shared" si="7"/>
        <v>2286776</v>
      </c>
      <c r="U30" s="101">
        <f t="shared" si="7"/>
        <v>148085</v>
      </c>
      <c r="V30" s="101">
        <f t="shared" si="7"/>
        <v>341687</v>
      </c>
      <c r="W30" s="101">
        <f t="shared" si="7"/>
        <v>716011</v>
      </c>
      <c r="X30" s="101">
        <f t="shared" si="7"/>
        <v>0</v>
      </c>
      <c r="Y30" s="101">
        <f t="shared" si="7"/>
        <v>37196</v>
      </c>
      <c r="Z30" s="101">
        <f t="shared" si="7"/>
        <v>4100</v>
      </c>
      <c r="AA30" s="101">
        <f t="shared" si="7"/>
        <v>42120</v>
      </c>
      <c r="AB30" s="101">
        <f t="shared" si="7"/>
        <v>200000</v>
      </c>
      <c r="AC30" s="101">
        <f t="shared" si="7"/>
        <v>200000</v>
      </c>
      <c r="AD30" s="102">
        <f>AB30+AA30+Z30+S30+Q30+R30</f>
        <v>5048975</v>
      </c>
      <c r="AE30" s="84" t="e">
        <f>AE29+AE28+AE27</f>
        <v>#REF!</v>
      </c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</row>
    <row r="31" spans="1:206" s="32" customFormat="1" ht="169.5" customHeight="1">
      <c r="A31" s="40"/>
      <c r="B31" s="41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6"/>
      <c r="R31" s="46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34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</row>
    <row r="32" spans="1:206" s="90" customFormat="1" ht="169.5" customHeight="1">
      <c r="A32" s="85"/>
      <c r="B32" s="86"/>
      <c r="C32" s="87"/>
      <c r="D32" s="88"/>
      <c r="E32" s="88"/>
      <c r="F32" s="88"/>
      <c r="O32" s="88"/>
      <c r="P32" s="88"/>
      <c r="Q32" s="89"/>
      <c r="R32" s="131" t="s">
        <v>66</v>
      </c>
      <c r="S32" s="131"/>
      <c r="T32" s="131"/>
      <c r="U32" s="88"/>
      <c r="V32" s="88"/>
      <c r="W32" s="88"/>
      <c r="X32" s="88"/>
      <c r="Y32" s="88"/>
      <c r="AE32" s="91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</row>
    <row r="33" spans="15:206" s="93" customFormat="1" ht="84" customHeight="1">
      <c r="O33" s="90"/>
      <c r="R33" s="90" t="s">
        <v>67</v>
      </c>
      <c r="Y33" s="90" t="s">
        <v>68</v>
      </c>
      <c r="Z33" s="90"/>
      <c r="AA33" s="90"/>
      <c r="AB33" s="90"/>
      <c r="AC33" s="90"/>
      <c r="AD33" s="94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</row>
    <row r="34" spans="5:206" s="93" customFormat="1" ht="129" customHeight="1"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7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</row>
    <row r="35" spans="5:19" ht="12.7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7"/>
      <c r="S35" s="17"/>
    </row>
    <row r="36" spans="5:30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  <c r="S36" s="17"/>
      <c r="AD36" s="8"/>
    </row>
    <row r="37" spans="5:30" ht="12.7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7"/>
      <c r="S37" s="17"/>
      <c r="AD37" s="8"/>
    </row>
    <row r="38" spans="5:30" ht="12.7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7"/>
      <c r="S38" s="17"/>
      <c r="AD38" s="8"/>
    </row>
    <row r="39" spans="5:30" ht="12.7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7"/>
      <c r="S39" s="17"/>
      <c r="AD39" s="8"/>
    </row>
    <row r="40" spans="5:30" ht="12.7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7"/>
      <c r="S40" s="17"/>
      <c r="AD40" s="8"/>
    </row>
    <row r="41" spans="5:30" ht="12.7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7"/>
      <c r="S41" s="17"/>
      <c r="AD41" s="8"/>
    </row>
    <row r="42" spans="5:30" ht="12.7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7"/>
      <c r="S42" s="17"/>
      <c r="AD42" s="8"/>
    </row>
    <row r="43" spans="5:30" ht="12.75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7"/>
      <c r="S43" s="17"/>
      <c r="AD43" s="8"/>
    </row>
    <row r="44" spans="5:30" ht="12.7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7"/>
      <c r="S44" s="17"/>
      <c r="AD44" s="8"/>
    </row>
    <row r="45" spans="5:30" ht="87.7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7"/>
      <c r="S45" s="17"/>
      <c r="AD45" s="25"/>
    </row>
    <row r="46" spans="5:30" ht="12.7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AD46" s="8"/>
    </row>
    <row r="47" spans="5:30" ht="12.7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AD47" s="8"/>
    </row>
    <row r="48" ht="78" customHeight="1">
      <c r="AD48" s="26"/>
    </row>
    <row r="49" ht="12.75">
      <c r="AD49" s="8"/>
    </row>
    <row r="50" ht="12.75">
      <c r="AD50" s="8"/>
    </row>
    <row r="51" ht="12.75">
      <c r="AD51" s="8"/>
    </row>
    <row r="52" ht="12.75">
      <c r="AD52" s="8"/>
    </row>
    <row r="53" ht="12.75">
      <c r="AD53" s="8"/>
    </row>
    <row r="54" ht="12.75">
      <c r="AD54" s="8"/>
    </row>
    <row r="55" ht="12.75">
      <c r="AD55" s="8"/>
    </row>
    <row r="56" ht="12.75">
      <c r="AD56" s="8"/>
    </row>
    <row r="57" ht="12.75">
      <c r="AD57" s="8"/>
    </row>
    <row r="58" ht="12.75">
      <c r="AD58" s="8"/>
    </row>
  </sheetData>
  <sheetProtection selectLockedCells="1" selectUnlockedCells="1"/>
  <mergeCells count="44">
    <mergeCell ref="R32:T32"/>
    <mergeCell ref="A12:A18"/>
    <mergeCell ref="B12:C18"/>
    <mergeCell ref="S18:Y18"/>
    <mergeCell ref="D13:G13"/>
    <mergeCell ref="D14:G14"/>
    <mergeCell ref="K16:K17"/>
    <mergeCell ref="L16:L17"/>
    <mergeCell ref="M16:M17"/>
    <mergeCell ref="Q15:Q17"/>
    <mergeCell ref="B19:C19"/>
    <mergeCell ref="H18:M18"/>
    <mergeCell ref="I15:M15"/>
    <mergeCell ref="N15:N17"/>
    <mergeCell ref="N18:O18"/>
    <mergeCell ref="AB18:AC18"/>
    <mergeCell ref="H15:H17"/>
    <mergeCell ref="I16:I17"/>
    <mergeCell ref="J16:J17"/>
    <mergeCell ref="AB15:AB17"/>
    <mergeCell ref="AC16:AC17"/>
    <mergeCell ref="Z16:Z17"/>
    <mergeCell ref="AA16:AA17"/>
    <mergeCell ref="W16:W17"/>
    <mergeCell ref="X16:X17"/>
    <mergeCell ref="Y16:Y17"/>
    <mergeCell ref="R15:R17"/>
    <mergeCell ref="S15:S17"/>
    <mergeCell ref="T16:T17"/>
    <mergeCell ref="E5:V5"/>
    <mergeCell ref="D12:P12"/>
    <mergeCell ref="Q12:R12"/>
    <mergeCell ref="S12:AA12"/>
    <mergeCell ref="D15:D17"/>
    <mergeCell ref="G15:G17"/>
    <mergeCell ref="U16:U17"/>
    <mergeCell ref="V16:V17"/>
    <mergeCell ref="O16:O17"/>
    <mergeCell ref="S13:AC13"/>
    <mergeCell ref="H13:N13"/>
    <mergeCell ref="T15:AA15"/>
    <mergeCell ref="S14:AA14"/>
    <mergeCell ref="H14:N14"/>
    <mergeCell ref="AB14:AC14"/>
  </mergeCells>
  <printOptions horizontalCentered="1"/>
  <pageMargins left="0.2362204724409449" right="0.1968503937007874" top="0.4330708661417323" bottom="0.2755905511811024" header="0" footer="0"/>
  <pageSetup fitToWidth="2" horizontalDpi="600" verticalDpi="600" orientation="landscape" paperSize="9" scale="10" r:id="rId1"/>
  <headerFooter alignWithMargins="0">
    <oddHeader>&amp;C&amp;"Times New Roman,обычный"&amp;54&amp;P</oddHeader>
  </headerFooter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2020-06-11T11:47:53Z</cp:lastPrinted>
  <dcterms:created xsi:type="dcterms:W3CDTF">2015-09-22T09:14:37Z</dcterms:created>
  <dcterms:modified xsi:type="dcterms:W3CDTF">2020-06-17T12:28:57Z</dcterms:modified>
  <cp:category/>
  <cp:version/>
  <cp:contentType/>
  <cp:contentStatus/>
</cp:coreProperties>
</file>