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Лист1" sheetId="1" r:id="rId1"/>
  </sheets>
  <definedNames>
    <definedName name="_xlnm.Print_Titles" localSheetId="0">'Лист1'!$10:$14</definedName>
    <definedName name="_xlnm.Print_Area" localSheetId="0">'Лист1'!$A$1:$P$95</definedName>
  </definedNames>
  <calcPr fullCalcOnLoad="1"/>
</workbook>
</file>

<file path=xl/sharedStrings.xml><?xml version="1.0" encoding="utf-8"?>
<sst xmlns="http://schemas.openxmlformats.org/spreadsheetml/2006/main" count="266" uniqueCount="222">
  <si>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</si>
  <si>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</si>
  <si>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</si>
  <si>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</si>
  <si>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</si>
  <si>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</si>
  <si>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</si>
  <si>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</si>
  <si>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</si>
  <si>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</si>
  <si>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</si>
  <si>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</si>
  <si>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</si>
  <si>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</si>
  <si>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</si>
  <si>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</si>
  <si>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</si>
  <si>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</si>
  <si>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Юр’ївська районна 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</si>
  <si>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</si>
  <si>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</si>
  <si>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</si>
  <si>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</si>
  <si>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</si>
  <si>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0200000</t>
  </si>
  <si>
    <t>Юр’ївська районна державна адміністрація</t>
  </si>
  <si>
    <t>0210000</t>
  </si>
  <si>
    <t>0210180</t>
  </si>
  <si>
    <t>0133</t>
  </si>
  <si>
    <t>0180</t>
  </si>
  <si>
    <t>Інша діяльність у сфері державного управління</t>
  </si>
  <si>
    <t>0213110</t>
  </si>
  <si>
    <t>3110</t>
  </si>
  <si>
    <t>Заклади і заходи з питань дітей та їх соціального захисту</t>
  </si>
  <si>
    <t>0213112</t>
  </si>
  <si>
    <t>1040</t>
  </si>
  <si>
    <t>3112</t>
  </si>
  <si>
    <t>Заходи державної політики з питань дітей та їх соціального захисту</t>
  </si>
  <si>
    <t>0213120</t>
  </si>
  <si>
    <t>3120</t>
  </si>
  <si>
    <t>Здійснення соціальної роботи з вразливими категоріями населення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</si>
  <si>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</si>
  <si>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</si>
  <si>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</si>
  <si>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0217130</t>
  </si>
  <si>
    <t>0421</t>
  </si>
  <si>
    <t>7130</t>
  </si>
  <si>
    <t>Здійснення заходів із землеустрою</t>
  </si>
  <si>
    <t>0218110</t>
  </si>
  <si>
    <t>0320</t>
  </si>
  <si>
    <t>8110</t>
  </si>
  <si>
    <t>0600000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</si>
  <si>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</si>
  <si>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</si>
  <si>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</si>
  <si>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</si>
  <si>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</si>
  <si>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0800000</t>
  </si>
  <si>
    <t>Управління соціального захисту населення Юр’ївської райдержадміністрації</t>
  </si>
  <si>
    <t>0810000</t>
  </si>
  <si>
    <t>1060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</si>
  <si>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</si>
  <si>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</si>
  <si>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</si>
  <si>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</si>
  <si>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</si>
  <si>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</si>
  <si>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</si>
  <si>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</si>
  <si>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</si>
  <si>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1030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</si>
  <si>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</si>
  <si>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</si>
  <si>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</si>
  <si>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</si>
  <si>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</si>
  <si>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</si>
  <si>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</si>
  <si>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</si>
  <si>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</si>
  <si>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</si>
  <si>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</si>
  <si>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</si>
  <si>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</si>
  <si>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</si>
  <si>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</si>
  <si>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</si>
  <si>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</si>
  <si>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0813041</t>
  </si>
  <si>
    <t>3041</t>
  </si>
  <si>
    <t>Надання допомоги у зв`язку з вагітністю і пологами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</si>
  <si>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</si>
  <si>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</si>
  <si>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</si>
  <si>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</si>
  <si>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</si>
  <si>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</si>
  <si>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</si>
  <si>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</si>
  <si>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</si>
  <si>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</si>
  <si>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</si>
  <si>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</si>
  <si>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</si>
  <si>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</si>
  <si>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допомоги при усиновленні дитини</t>
  </si>
  <si>
    <t>Надання державної соціальної допомоги малозабезпеченим сім`ям</t>
  </si>
  <si>
    <t>1010</t>
  </si>
  <si>
    <t>0813080</t>
  </si>
  <si>
    <t>0813100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</si>
  <si>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</si>
  <si>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</si>
  <si>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</si>
  <si>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</si>
  <si>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</si>
  <si>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</si>
  <si>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</si>
  <si>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</si>
  <si>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Соціальний захист ветеранів війни та праці</t>
  </si>
  <si>
    <t>Інші видатки на соціальний захист ветеранів війни та праці</t>
  </si>
  <si>
    <t>1000000</t>
  </si>
  <si>
    <t>Відділ культури, туризму, національностей та релігій  Юр’ївської райдержадміністрації</t>
  </si>
  <si>
    <t>1010000</t>
  </si>
  <si>
    <t>1011100</t>
  </si>
  <si>
    <t>0960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</si>
  <si>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</si>
  <si>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</si>
  <si>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3700000</t>
  </si>
  <si>
    <t>Фінансове управління Юр’ївської райдержадміністрації</t>
  </si>
  <si>
    <t>3710000</t>
  </si>
  <si>
    <t>Фінансове управління Юр’ївської районної державної адміністрації (в частині міжбюджетних трансфертів, резервного фонду)</t>
  </si>
  <si>
    <t>3719150</t>
  </si>
  <si>
    <t>9150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</si>
  <si>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</si>
  <si>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</si>
  <si>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</si>
  <si>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</si>
  <si>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</si>
  <si>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 xml:space="preserve"> </t>
  </si>
  <si>
    <t>видатків  районного бюджету на 2018 рік</t>
  </si>
  <si>
    <t>Надання допомоги сім`ям з дітьми, малозабезпеченим сім`ям, тимчасової допомоги дітям</t>
  </si>
  <si>
    <t>3080</t>
  </si>
  <si>
    <t>0619150</t>
  </si>
  <si>
    <t>Інші дотації з місцевого бюджету</t>
  </si>
  <si>
    <t>0619310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</si>
  <si>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</si>
  <si>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</si>
  <si>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Інші дотації з місцевого бюджету </t>
  </si>
  <si>
    <t>0813190</t>
  </si>
  <si>
    <t>0813191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</si>
  <si>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</si>
  <si>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</si>
  <si>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0813042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</si>
  <si>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</si>
  <si>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</si>
  <si>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</si>
  <si>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</si>
  <si>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</si>
  <si>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</si>
  <si>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</si>
  <si>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</si>
  <si>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</si>
  <si>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</si>
  <si>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</si>
  <si>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крмпенсаційні виплати непрацюючій працездатній особі, яка доглядає за особою зінвалідністю І групи,а також за особою, яка досягла 80-річного віку</t>
  </si>
  <si>
    <t>3719460</t>
  </si>
  <si>
    <t>9460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</si>
  <si>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</si>
  <si>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</si>
  <si>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</si>
  <si>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"гроші ходять за дитиною" та оплату послуг із здійснення патронату наддитиною та виплата соціальної допомоги на утримання дитини в сім’ї патронатного вихователя</t>
  </si>
  <si>
    <t>0813240</t>
  </si>
  <si>
    <t>Інші заклади та заходи</t>
  </si>
  <si>
    <t>1090</t>
  </si>
  <si>
    <t>0813242</t>
  </si>
  <si>
    <t>Інші заходи у сфері соціального захисту і соціального забезпечення</t>
  </si>
  <si>
    <t>0218220</t>
  </si>
  <si>
    <t>8220</t>
  </si>
  <si>
    <t>0380</t>
  </si>
  <si>
    <t>Заходи та роботи з мобілізаційної підготовки місцевого значення</t>
  </si>
  <si>
    <t>до рішення районної ради</t>
  </si>
  <si>
    <t>0210190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</si>
  <si>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</si>
  <si>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</si>
  <si>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0210191</t>
  </si>
  <si>
    <t>0160</t>
  </si>
  <si>
    <t>0191</t>
  </si>
  <si>
    <t>Проведення місцевих виборів</t>
  </si>
  <si>
    <t>0219770</t>
  </si>
  <si>
    <t>3719130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</si>
  <si>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</si>
  <si>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</si>
  <si>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</si>
  <si>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0619320</t>
  </si>
  <si>
    <t xml:space="preserve">Керуючий справами районної ради                        </t>
  </si>
  <si>
    <t>Ю.В. Борисенко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</si>
  <si>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</si>
  <si>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</si>
  <si>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</si>
  <si>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</si>
  <si>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</si>
  <si>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0443</t>
  </si>
  <si>
    <t>Будівництво освітніх установ та закладів</t>
  </si>
  <si>
    <t>0617320</t>
  </si>
  <si>
    <t>7320</t>
  </si>
  <si>
    <t>Будівництво об`єктів соціально-культурного призначення</t>
  </si>
  <si>
    <t>Надання позашкільної освіти позашкільними закладами освіти, заходи із позашкільної роботи з дітьми</t>
  </si>
  <si>
    <t>0617321</t>
  </si>
  <si>
    <t>0619350</t>
  </si>
  <si>
    <t>Субвенція з місцевого бюджету на забезпечення якісної, сучасної та достіпної загальної середньої освіти "Нова українська школа" за рахунок відповідної субвенції з державного бюджету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</si>
  <si>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</si>
  <si>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</si>
  <si>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у тому числі за рахунок:</t>
  </si>
  <si>
    <t xml:space="preserve"> освітньої субвенції з державного бюджету</t>
  </si>
  <si>
    <t>субвенції з обласного бюджету до місцевих бюджетів за рахунок коштів  державного бюджету  за рахунок залишку коштів освітньої субвенції, що утворився на початок бюджетного періоду</t>
  </si>
  <si>
    <t xml:space="preserve"> залишку  коштів освітньої субвенції, що утворився на початок бюджетного періоду</t>
  </si>
  <si>
    <t>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</si>
  <si>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Відділ освіти, культури, молоді та спорту Юр’ївської райдержадміністрації</t>
  </si>
  <si>
    <t>0611100</t>
  </si>
  <si>
    <t>0611190</t>
  </si>
  <si>
    <t>від 13.12.2018 №274-31/VII</t>
  </si>
  <si>
    <t>Заходи із запобігання та ліквідації надзвичайних ситуацій та наслідків стихійного лиха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</si>
</sst>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8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9" fillId="0" borderId="10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vertical="center" wrapText="1"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10" xfId="0" applyFont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 quotePrefix="1">
      <alignment vertical="center" wrapText="1"/>
    </xf>
    <xf numFmtId="0" fontId="10" fillId="0" borderId="10" xfId="0" applyFont="1" applyBorder="1" applyAlignment="1" quotePrefix="1">
      <alignment horizontal="center" vertical="center" wrapText="1"/>
    </xf>
    <xf numFmtId="2" fontId="10" fillId="0" borderId="10" xfId="0" applyNumberFormat="1" applyFont="1" applyBorder="1" applyAlignment="1" quotePrefix="1">
      <alignment horizontal="center" vertical="center" wrapText="1"/>
    </xf>
    <xf numFmtId="2" fontId="10" fillId="0" borderId="10" xfId="0" applyNumberFormat="1" applyFont="1" applyBorder="1" applyAlignment="1" quotePrefix="1">
      <alignment vertical="center" wrapText="1"/>
    </xf>
    <xf numFmtId="2" fontId="9" fillId="0" borderId="10" xfId="0" applyNumberFormat="1" applyFont="1" applyBorder="1" applyAlignment="1" quotePrefix="1">
      <alignment horizontal="center" vertical="center" wrapText="1"/>
    </xf>
    <xf numFmtId="0" fontId="11" fillId="0" borderId="10" xfId="0" applyFont="1" applyBorder="1" applyAlignment="1" quotePrefix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 quotePrefix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center" wrapText="1"/>
    </xf>
    <xf numFmtId="0" fontId="12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2" fontId="10" fillId="0" borderId="1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2" fontId="15" fillId="0" borderId="10" xfId="0" applyNumberFormat="1" applyFont="1" applyBorder="1" applyAlignment="1">
      <alignment vertical="center" wrapText="1"/>
    </xf>
    <xf numFmtId="4" fontId="16" fillId="0" borderId="10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vertical="center" wrapText="1"/>
    </xf>
    <xf numFmtId="2" fontId="9" fillId="0" borderId="10" xfId="0" applyNumberFormat="1" applyFont="1" applyBorder="1" applyAlignment="1">
      <alignment vertical="center" wrapText="1"/>
    </xf>
    <xf numFmtId="0" fontId="9" fillId="4" borderId="10" xfId="0" applyFont="1" applyFill="1" applyBorder="1" applyAlignment="1" quotePrefix="1">
      <alignment horizontal="center" vertical="center" wrapText="1"/>
    </xf>
    <xf numFmtId="1" fontId="10" fillId="0" borderId="10" xfId="0" applyNumberFormat="1" applyFont="1" applyBorder="1" applyAlignment="1" quotePrefix="1">
      <alignment horizontal="center" vertical="center" wrapText="1"/>
    </xf>
    <xf numFmtId="4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vertical="center" wrapText="1"/>
    </xf>
    <xf numFmtId="4" fontId="4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 quotePrefix="1">
      <alignment vertical="center" wrapText="1"/>
    </xf>
    <xf numFmtId="2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tabSelected="1" view="pageBreakPreview" zoomScale="80" zoomScaleSheetLayoutView="80" zoomScalePageLayoutView="0" workbookViewId="0" topLeftCell="A1">
      <pane xSplit="4" ySplit="14" topLeftCell="E2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D29" sqref="D29"/>
    </sheetView>
  </sheetViews>
  <sheetFormatPr defaultColWidth="9.00390625" defaultRowHeight="12.75"/>
  <cols>
    <col min="1" max="3" width="12.00390625" style="1" customWidth="1"/>
    <col min="4" max="4" width="74.25390625" style="1" customWidth="1"/>
    <col min="5" max="5" width="17.375" style="3" customWidth="1"/>
    <col min="6" max="6" width="15.375" style="3" customWidth="1"/>
    <col min="7" max="7" width="16.00390625" style="3" customWidth="1"/>
    <col min="8" max="8" width="16.875" style="3" customWidth="1"/>
    <col min="9" max="9" width="12.875" style="3" customWidth="1"/>
    <col min="10" max="10" width="18.625" style="3" customWidth="1"/>
    <col min="11" max="11" width="17.00390625" style="3" customWidth="1"/>
    <col min="12" max="12" width="15.375" style="3" customWidth="1"/>
    <col min="13" max="13" width="14.875" style="3" customWidth="1"/>
    <col min="14" max="14" width="15.00390625" style="3" customWidth="1"/>
    <col min="15" max="15" width="15.75390625" style="3" customWidth="1"/>
    <col min="16" max="16" width="20.125" style="3" customWidth="1"/>
    <col min="17" max="17" width="13.625" style="3" bestFit="1" customWidth="1"/>
    <col min="18" max="18" width="11.375" style="3" bestFit="1" customWidth="1"/>
    <col min="19" max="20" width="9.125" style="3" customWidth="1"/>
    <col min="21" max="16384" width="9.125" style="1" customWidth="1"/>
  </cols>
  <sheetData>
    <row r="1" ht="12.75">
      <c r="M1" s="3" t="s">
        <v>0</v>
      </c>
    </row>
    <row r="2" ht="12.75">
      <c r="M2" s="61" t="s">
        <v>180</v>
      </c>
    </row>
    <row r="3" ht="12.75">
      <c r="M3" s="61" t="s">
        <v>220</v>
      </c>
    </row>
    <row r="4" ht="12.75">
      <c r="M4" s="1"/>
    </row>
    <row r="5" ht="12.75">
      <c r="E5" s="8"/>
    </row>
    <row r="6" spans="1:20" s="43" customFormat="1" ht="29.25" customHeight="1">
      <c r="A6" s="75" t="s">
        <v>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42"/>
      <c r="R6" s="42"/>
      <c r="S6" s="42"/>
      <c r="T6" s="42"/>
    </row>
    <row r="7" spans="1:20" s="43" customFormat="1" ht="36.75" customHeight="1">
      <c r="A7" s="75" t="s">
        <v>139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42"/>
      <c r="R7" s="42"/>
      <c r="S7" s="42"/>
      <c r="T7" s="42"/>
    </row>
    <row r="8" spans="1:16" ht="20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ht="12.75">
      <c r="P9" s="4" t="s">
        <v>2</v>
      </c>
    </row>
    <row r="10" spans="1:20" s="7" customFormat="1" ht="21" customHeight="1">
      <c r="A10" s="77" t="s">
        <v>3</v>
      </c>
      <c r="B10" s="77" t="s">
        <v>4</v>
      </c>
      <c r="C10" s="77" t="s">
        <v>5</v>
      </c>
      <c r="D10" s="72" t="s">
        <v>6</v>
      </c>
      <c r="E10" s="73" t="s">
        <v>7</v>
      </c>
      <c r="F10" s="73"/>
      <c r="G10" s="73"/>
      <c r="H10" s="73"/>
      <c r="I10" s="73"/>
      <c r="J10" s="73" t="s">
        <v>14</v>
      </c>
      <c r="K10" s="73"/>
      <c r="L10" s="73"/>
      <c r="M10" s="73"/>
      <c r="N10" s="73"/>
      <c r="O10" s="73"/>
      <c r="P10" s="73" t="s">
        <v>16</v>
      </c>
      <c r="Q10" s="6"/>
      <c r="R10" s="6"/>
      <c r="S10" s="6"/>
      <c r="T10" s="6"/>
    </row>
    <row r="11" spans="1:20" s="52" customFormat="1" ht="24.75" customHeight="1">
      <c r="A11" s="72"/>
      <c r="B11" s="72"/>
      <c r="C11" s="72"/>
      <c r="D11" s="72"/>
      <c r="E11" s="74" t="s">
        <v>8</v>
      </c>
      <c r="F11" s="74" t="s">
        <v>9</v>
      </c>
      <c r="G11" s="74" t="s">
        <v>10</v>
      </c>
      <c r="H11" s="74"/>
      <c r="I11" s="78" t="s">
        <v>13</v>
      </c>
      <c r="J11" s="74" t="s">
        <v>8</v>
      </c>
      <c r="K11" s="74" t="s">
        <v>9</v>
      </c>
      <c r="L11" s="74" t="s">
        <v>10</v>
      </c>
      <c r="M11" s="74"/>
      <c r="N11" s="74" t="s">
        <v>13</v>
      </c>
      <c r="O11" s="35" t="s">
        <v>10</v>
      </c>
      <c r="P11" s="73"/>
      <c r="Q11" s="51"/>
      <c r="R11" s="51"/>
      <c r="S11" s="51"/>
      <c r="T11" s="51"/>
    </row>
    <row r="12" spans="1:20" s="52" customFormat="1" ht="15.75">
      <c r="A12" s="72"/>
      <c r="B12" s="72"/>
      <c r="C12" s="72"/>
      <c r="D12" s="72"/>
      <c r="E12" s="74"/>
      <c r="F12" s="74"/>
      <c r="G12" s="74" t="s">
        <v>11</v>
      </c>
      <c r="H12" s="74" t="s">
        <v>12</v>
      </c>
      <c r="I12" s="78"/>
      <c r="J12" s="74"/>
      <c r="K12" s="74"/>
      <c r="L12" s="74" t="s">
        <v>11</v>
      </c>
      <c r="M12" s="74" t="s">
        <v>12</v>
      </c>
      <c r="N12" s="74"/>
      <c r="O12" s="78" t="s">
        <v>15</v>
      </c>
      <c r="P12" s="73"/>
      <c r="Q12" s="51"/>
      <c r="R12" s="51"/>
      <c r="S12" s="51"/>
      <c r="T12" s="51"/>
    </row>
    <row r="13" spans="1:20" s="52" customFormat="1" ht="44.25" customHeight="1">
      <c r="A13" s="72"/>
      <c r="B13" s="72"/>
      <c r="C13" s="72"/>
      <c r="D13" s="72"/>
      <c r="E13" s="74"/>
      <c r="F13" s="74"/>
      <c r="G13" s="74"/>
      <c r="H13" s="74"/>
      <c r="I13" s="78"/>
      <c r="J13" s="74"/>
      <c r="K13" s="74"/>
      <c r="L13" s="74"/>
      <c r="M13" s="74"/>
      <c r="N13" s="74"/>
      <c r="O13" s="78"/>
      <c r="P13" s="73"/>
      <c r="Q13" s="51"/>
      <c r="R13" s="51"/>
      <c r="S13" s="51"/>
      <c r="T13" s="51"/>
    </row>
    <row r="14" spans="1:16" ht="12.75">
      <c r="A14" s="2">
        <v>1</v>
      </c>
      <c r="B14" s="2">
        <v>2</v>
      </c>
      <c r="C14" s="2">
        <v>3</v>
      </c>
      <c r="D14" s="2">
        <v>4</v>
      </c>
      <c r="E14" s="5">
        <v>5</v>
      </c>
      <c r="F14" s="5">
        <v>6</v>
      </c>
      <c r="G14" s="5">
        <v>7</v>
      </c>
      <c r="H14" s="5">
        <v>8</v>
      </c>
      <c r="I14" s="53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3">
        <v>15</v>
      </c>
      <c r="P14" s="5">
        <v>16</v>
      </c>
    </row>
    <row r="15" spans="1:20" s="12" customFormat="1" ht="23.25">
      <c r="A15" s="31" t="s">
        <v>17</v>
      </c>
      <c r="B15" s="32"/>
      <c r="C15" s="33"/>
      <c r="D15" s="34" t="s">
        <v>18</v>
      </c>
      <c r="E15" s="20">
        <f>E16</f>
        <v>2164279</v>
      </c>
      <c r="F15" s="20">
        <f aca="true" t="shared" si="0" ref="F15:P16">F16</f>
        <v>2164279</v>
      </c>
      <c r="G15" s="20">
        <f t="shared" si="0"/>
        <v>1687900</v>
      </c>
      <c r="H15" s="20">
        <f t="shared" si="0"/>
        <v>54252.4</v>
      </c>
      <c r="I15" s="54">
        <f t="shared" si="0"/>
        <v>0</v>
      </c>
      <c r="J15" s="20">
        <f t="shared" si="0"/>
        <v>10038</v>
      </c>
      <c r="K15" s="20">
        <f t="shared" si="0"/>
        <v>0</v>
      </c>
      <c r="L15" s="20">
        <f t="shared" si="0"/>
        <v>0</v>
      </c>
      <c r="M15" s="20">
        <f t="shared" si="0"/>
        <v>0</v>
      </c>
      <c r="N15" s="20">
        <f t="shared" si="0"/>
        <v>10038</v>
      </c>
      <c r="O15" s="54">
        <f t="shared" si="0"/>
        <v>10038</v>
      </c>
      <c r="P15" s="20">
        <f t="shared" si="0"/>
        <v>2174317</v>
      </c>
      <c r="Q15" s="11"/>
      <c r="R15" s="50"/>
      <c r="S15" s="11"/>
      <c r="T15" s="11"/>
    </row>
    <row r="16" spans="1:16" ht="15.75">
      <c r="A16" s="23" t="s">
        <v>19</v>
      </c>
      <c r="B16" s="24"/>
      <c r="C16" s="25"/>
      <c r="D16" s="26" t="s">
        <v>18</v>
      </c>
      <c r="E16" s="18">
        <f>E17</f>
        <v>2164279</v>
      </c>
      <c r="F16" s="18">
        <f t="shared" si="0"/>
        <v>2164279</v>
      </c>
      <c r="G16" s="18">
        <f t="shared" si="0"/>
        <v>1687900</v>
      </c>
      <c r="H16" s="18">
        <f t="shared" si="0"/>
        <v>54252.4</v>
      </c>
      <c r="I16" s="48">
        <f t="shared" si="0"/>
        <v>0</v>
      </c>
      <c r="J16" s="18">
        <f t="shared" si="0"/>
        <v>10038</v>
      </c>
      <c r="K16" s="18">
        <f t="shared" si="0"/>
        <v>0</v>
      </c>
      <c r="L16" s="18">
        <f t="shared" si="0"/>
        <v>0</v>
      </c>
      <c r="M16" s="18">
        <f t="shared" si="0"/>
        <v>0</v>
      </c>
      <c r="N16" s="18">
        <f t="shared" si="0"/>
        <v>10038</v>
      </c>
      <c r="O16" s="48">
        <f t="shared" si="0"/>
        <v>10038</v>
      </c>
      <c r="P16" s="18">
        <f t="shared" si="0"/>
        <v>2174317</v>
      </c>
    </row>
    <row r="17" spans="1:16" ht="62.25" customHeight="1">
      <c r="A17" s="27" t="s">
        <v>20</v>
      </c>
      <c r="B17" s="27" t="s">
        <v>22</v>
      </c>
      <c r="C17" s="28" t="s">
        <v>21</v>
      </c>
      <c r="D17" s="29" t="s">
        <v>23</v>
      </c>
      <c r="E17" s="19">
        <v>2164279</v>
      </c>
      <c r="F17" s="19">
        <v>2164279</v>
      </c>
      <c r="G17" s="19">
        <v>1687900</v>
      </c>
      <c r="H17" s="19">
        <v>54252.4</v>
      </c>
      <c r="I17" s="49">
        <v>0</v>
      </c>
      <c r="J17" s="19">
        <v>10038</v>
      </c>
      <c r="K17" s="19">
        <v>0</v>
      </c>
      <c r="L17" s="19">
        <v>0</v>
      </c>
      <c r="M17" s="19">
        <v>0</v>
      </c>
      <c r="N17" s="19">
        <v>10038</v>
      </c>
      <c r="O17" s="49">
        <v>10038</v>
      </c>
      <c r="P17" s="19">
        <f>J17+E17</f>
        <v>2174317</v>
      </c>
    </row>
    <row r="18" spans="1:16" ht="30.75" customHeight="1">
      <c r="A18" s="31" t="s">
        <v>24</v>
      </c>
      <c r="B18" s="32"/>
      <c r="C18" s="33"/>
      <c r="D18" s="34" t="s">
        <v>25</v>
      </c>
      <c r="E18" s="20">
        <f>E19</f>
        <v>974801.9</v>
      </c>
      <c r="F18" s="20">
        <f aca="true" t="shared" si="1" ref="F18:P18">F19</f>
        <v>974801.9</v>
      </c>
      <c r="G18" s="20">
        <f t="shared" si="1"/>
        <v>466824</v>
      </c>
      <c r="H18" s="20">
        <f t="shared" si="1"/>
        <v>12312</v>
      </c>
      <c r="I18" s="20">
        <f t="shared" si="1"/>
        <v>0</v>
      </c>
      <c r="J18" s="20">
        <f t="shared" si="1"/>
        <v>17258</v>
      </c>
      <c r="K18" s="20">
        <f t="shared" si="1"/>
        <v>0</v>
      </c>
      <c r="L18" s="20">
        <f t="shared" si="1"/>
        <v>0</v>
      </c>
      <c r="M18" s="20">
        <f t="shared" si="1"/>
        <v>0</v>
      </c>
      <c r="N18" s="20">
        <f t="shared" si="1"/>
        <v>17258</v>
      </c>
      <c r="O18" s="20">
        <f t="shared" si="1"/>
        <v>17258</v>
      </c>
      <c r="P18" s="20">
        <f t="shared" si="1"/>
        <v>992059.9</v>
      </c>
    </row>
    <row r="19" spans="1:16" ht="28.5" customHeight="1">
      <c r="A19" s="23" t="s">
        <v>26</v>
      </c>
      <c r="B19" s="24"/>
      <c r="C19" s="25"/>
      <c r="D19" s="26" t="s">
        <v>25</v>
      </c>
      <c r="E19" s="18">
        <f>E20+E23+E25+E27+E28+E22+E30+E29+E31</f>
        <v>974801.9</v>
      </c>
      <c r="F19" s="18">
        <f aca="true" t="shared" si="2" ref="F19:P19">F20+F23+F25+F27+F28+F22+F30+F29+F31</f>
        <v>974801.9</v>
      </c>
      <c r="G19" s="18">
        <f t="shared" si="2"/>
        <v>466824</v>
      </c>
      <c r="H19" s="18">
        <f t="shared" si="2"/>
        <v>12312</v>
      </c>
      <c r="I19" s="18">
        <f t="shared" si="2"/>
        <v>0</v>
      </c>
      <c r="J19" s="18">
        <f t="shared" si="2"/>
        <v>17258</v>
      </c>
      <c r="K19" s="18">
        <f t="shared" si="2"/>
        <v>0</v>
      </c>
      <c r="L19" s="18">
        <f t="shared" si="2"/>
        <v>0</v>
      </c>
      <c r="M19" s="18">
        <f t="shared" si="2"/>
        <v>0</v>
      </c>
      <c r="N19" s="18">
        <f t="shared" si="2"/>
        <v>17258</v>
      </c>
      <c r="O19" s="18">
        <f t="shared" si="2"/>
        <v>17258</v>
      </c>
      <c r="P19" s="18">
        <f t="shared" si="2"/>
        <v>992059.9</v>
      </c>
    </row>
    <row r="20" spans="1:16" ht="55.5" customHeight="1">
      <c r="A20" s="23" t="s">
        <v>27</v>
      </c>
      <c r="B20" s="23" t="s">
        <v>29</v>
      </c>
      <c r="C20" s="30" t="s">
        <v>28</v>
      </c>
      <c r="D20" s="26" t="s">
        <v>30</v>
      </c>
      <c r="E20" s="18">
        <f>134500-30000</f>
        <v>104500</v>
      </c>
      <c r="F20" s="18">
        <f>134500-30000</f>
        <v>104500</v>
      </c>
      <c r="G20" s="18">
        <v>0</v>
      </c>
      <c r="H20" s="18">
        <v>0</v>
      </c>
      <c r="I20" s="4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48">
        <v>0</v>
      </c>
      <c r="P20" s="18">
        <f aca="true" t="shared" si="3" ref="P20:P67">E20+J20</f>
        <v>104500</v>
      </c>
    </row>
    <row r="21" spans="1:16" ht="55.5" customHeight="1">
      <c r="A21" s="23" t="s">
        <v>181</v>
      </c>
      <c r="B21" s="23" t="s">
        <v>182</v>
      </c>
      <c r="C21" s="30"/>
      <c r="D21" s="26" t="s">
        <v>183</v>
      </c>
      <c r="E21" s="18">
        <f>E22</f>
        <v>200</v>
      </c>
      <c r="F21" s="18">
        <f aca="true" t="shared" si="4" ref="F21:P21">F22</f>
        <v>200</v>
      </c>
      <c r="G21" s="18">
        <f t="shared" si="4"/>
        <v>0</v>
      </c>
      <c r="H21" s="18">
        <f t="shared" si="4"/>
        <v>0</v>
      </c>
      <c r="I21" s="18">
        <f t="shared" si="4"/>
        <v>0</v>
      </c>
      <c r="J21" s="18">
        <f t="shared" si="4"/>
        <v>0</v>
      </c>
      <c r="K21" s="18">
        <f t="shared" si="4"/>
        <v>0</v>
      </c>
      <c r="L21" s="18">
        <f t="shared" si="4"/>
        <v>0</v>
      </c>
      <c r="M21" s="18">
        <f t="shared" si="4"/>
        <v>0</v>
      </c>
      <c r="N21" s="18">
        <f t="shared" si="4"/>
        <v>0</v>
      </c>
      <c r="O21" s="18">
        <f t="shared" si="4"/>
        <v>0</v>
      </c>
      <c r="P21" s="18">
        <f t="shared" si="4"/>
        <v>200</v>
      </c>
    </row>
    <row r="22" spans="1:16" ht="40.5" customHeight="1">
      <c r="A22" s="27" t="s">
        <v>184</v>
      </c>
      <c r="B22" s="27" t="s">
        <v>186</v>
      </c>
      <c r="C22" s="28" t="s">
        <v>185</v>
      </c>
      <c r="D22" s="29" t="s">
        <v>187</v>
      </c>
      <c r="E22" s="19">
        <v>200</v>
      </c>
      <c r="F22" s="19">
        <v>200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8">
        <f t="shared" si="3"/>
        <v>200</v>
      </c>
    </row>
    <row r="23" spans="1:16" ht="46.5" customHeight="1">
      <c r="A23" s="23" t="s">
        <v>31</v>
      </c>
      <c r="B23" s="23" t="s">
        <v>32</v>
      </c>
      <c r="C23" s="25"/>
      <c r="D23" s="26" t="s">
        <v>33</v>
      </c>
      <c r="E23" s="18">
        <f>E24</f>
        <v>3000</v>
      </c>
      <c r="F23" s="18">
        <f aca="true" t="shared" si="5" ref="F23:O23">F24</f>
        <v>3000</v>
      </c>
      <c r="G23" s="18">
        <f t="shared" si="5"/>
        <v>0</v>
      </c>
      <c r="H23" s="18">
        <f t="shared" si="5"/>
        <v>0</v>
      </c>
      <c r="I23" s="48">
        <f t="shared" si="5"/>
        <v>0</v>
      </c>
      <c r="J23" s="18">
        <f t="shared" si="5"/>
        <v>0</v>
      </c>
      <c r="K23" s="18">
        <f t="shared" si="5"/>
        <v>0</v>
      </c>
      <c r="L23" s="18">
        <f t="shared" si="5"/>
        <v>0</v>
      </c>
      <c r="M23" s="18">
        <f t="shared" si="5"/>
        <v>0</v>
      </c>
      <c r="N23" s="18">
        <f t="shared" si="5"/>
        <v>0</v>
      </c>
      <c r="O23" s="48">
        <f t="shared" si="5"/>
        <v>0</v>
      </c>
      <c r="P23" s="18">
        <f t="shared" si="3"/>
        <v>3000</v>
      </c>
    </row>
    <row r="24" spans="1:16" ht="15.75">
      <c r="A24" s="27" t="s">
        <v>34</v>
      </c>
      <c r="B24" s="27" t="s">
        <v>36</v>
      </c>
      <c r="C24" s="28" t="s">
        <v>35</v>
      </c>
      <c r="D24" s="29" t="s">
        <v>37</v>
      </c>
      <c r="E24" s="19">
        <v>3000</v>
      </c>
      <c r="F24" s="19">
        <v>3000</v>
      </c>
      <c r="G24" s="19">
        <v>0</v>
      </c>
      <c r="H24" s="19">
        <v>0</v>
      </c>
      <c r="I24" s="4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49">
        <v>0</v>
      </c>
      <c r="P24" s="19">
        <f t="shared" si="3"/>
        <v>3000</v>
      </c>
    </row>
    <row r="25" spans="1:16" ht="39" customHeight="1">
      <c r="A25" s="23" t="s">
        <v>38</v>
      </c>
      <c r="B25" s="23" t="s">
        <v>39</v>
      </c>
      <c r="C25" s="25"/>
      <c r="D25" s="26" t="s">
        <v>40</v>
      </c>
      <c r="E25" s="18">
        <f aca="true" t="shared" si="6" ref="E25:P25">E26</f>
        <v>588559.9</v>
      </c>
      <c r="F25" s="18">
        <f t="shared" si="6"/>
        <v>588559.9</v>
      </c>
      <c r="G25" s="18">
        <f t="shared" si="6"/>
        <v>466824</v>
      </c>
      <c r="H25" s="18">
        <f t="shared" si="6"/>
        <v>12312</v>
      </c>
      <c r="I25" s="48">
        <f t="shared" si="6"/>
        <v>0</v>
      </c>
      <c r="J25" s="18">
        <f t="shared" si="6"/>
        <v>0</v>
      </c>
      <c r="K25" s="18">
        <f t="shared" si="6"/>
        <v>0</v>
      </c>
      <c r="L25" s="18">
        <f t="shared" si="6"/>
        <v>0</v>
      </c>
      <c r="M25" s="18">
        <f t="shared" si="6"/>
        <v>0</v>
      </c>
      <c r="N25" s="18">
        <f t="shared" si="6"/>
        <v>0</v>
      </c>
      <c r="O25" s="48">
        <f t="shared" si="6"/>
        <v>0</v>
      </c>
      <c r="P25" s="18">
        <f t="shared" si="6"/>
        <v>588559.9</v>
      </c>
    </row>
    <row r="26" spans="1:16" ht="31.5">
      <c r="A26" s="27" t="s">
        <v>41</v>
      </c>
      <c r="B26" s="27" t="s">
        <v>42</v>
      </c>
      <c r="C26" s="28" t="s">
        <v>35</v>
      </c>
      <c r="D26" s="29" t="s">
        <v>43</v>
      </c>
      <c r="E26" s="19">
        <v>588559.9</v>
      </c>
      <c r="F26" s="19">
        <v>588559.9</v>
      </c>
      <c r="G26" s="19">
        <v>466824</v>
      </c>
      <c r="H26" s="19">
        <v>12312</v>
      </c>
      <c r="I26" s="4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49">
        <v>0</v>
      </c>
      <c r="P26" s="19">
        <f t="shared" si="3"/>
        <v>588559.9</v>
      </c>
    </row>
    <row r="27" spans="1:16" ht="26.25" customHeight="1">
      <c r="A27" s="23" t="s">
        <v>44</v>
      </c>
      <c r="B27" s="23" t="s">
        <v>46</v>
      </c>
      <c r="C27" s="30" t="s">
        <v>45</v>
      </c>
      <c r="D27" s="26" t="s">
        <v>47</v>
      </c>
      <c r="E27" s="18">
        <v>131000</v>
      </c>
      <c r="F27" s="18">
        <v>131000</v>
      </c>
      <c r="G27" s="18">
        <v>0</v>
      </c>
      <c r="H27" s="18">
        <v>0</v>
      </c>
      <c r="I27" s="4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48">
        <v>0</v>
      </c>
      <c r="P27" s="18">
        <f t="shared" si="3"/>
        <v>131000</v>
      </c>
    </row>
    <row r="28" spans="1:16" ht="49.5" customHeight="1">
      <c r="A28" s="23" t="s">
        <v>48</v>
      </c>
      <c r="B28" s="23" t="s">
        <v>50</v>
      </c>
      <c r="C28" s="30" t="s">
        <v>49</v>
      </c>
      <c r="D28" s="26" t="s">
        <v>221</v>
      </c>
      <c r="E28" s="18">
        <v>15316</v>
      </c>
      <c r="F28" s="18">
        <v>15316</v>
      </c>
      <c r="G28" s="18">
        <v>0</v>
      </c>
      <c r="H28" s="18">
        <v>0</v>
      </c>
      <c r="I28" s="4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48">
        <v>0</v>
      </c>
      <c r="P28" s="18">
        <f t="shared" si="3"/>
        <v>15316</v>
      </c>
    </row>
    <row r="29" spans="1:16" ht="33.75" customHeight="1">
      <c r="A29" s="23" t="s">
        <v>176</v>
      </c>
      <c r="B29" s="23" t="s">
        <v>177</v>
      </c>
      <c r="C29" s="30" t="s">
        <v>178</v>
      </c>
      <c r="D29" s="26" t="s">
        <v>179</v>
      </c>
      <c r="E29" s="18">
        <v>22000</v>
      </c>
      <c r="F29" s="18">
        <v>22000</v>
      </c>
      <c r="G29" s="18">
        <v>0</v>
      </c>
      <c r="H29" s="18">
        <v>0</v>
      </c>
      <c r="I29" s="4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48">
        <v>0</v>
      </c>
      <c r="P29" s="18">
        <f>E29+J29</f>
        <v>22000</v>
      </c>
    </row>
    <row r="30" spans="1:16" ht="35.25" customHeight="1">
      <c r="A30" s="23" t="s">
        <v>188</v>
      </c>
      <c r="B30" s="23" t="s">
        <v>136</v>
      </c>
      <c r="C30" s="30" t="s">
        <v>29</v>
      </c>
      <c r="D30" s="26" t="s">
        <v>137</v>
      </c>
      <c r="E30" s="18">
        <v>4684</v>
      </c>
      <c r="F30" s="18">
        <v>4684</v>
      </c>
      <c r="G30" s="18">
        <v>0</v>
      </c>
      <c r="H30" s="18">
        <v>0</v>
      </c>
      <c r="I30" s="4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48">
        <v>0</v>
      </c>
      <c r="P30" s="18">
        <f t="shared" si="3"/>
        <v>4684</v>
      </c>
    </row>
    <row r="31" spans="1:16" ht="35.25" customHeight="1">
      <c r="A31" s="23" t="s">
        <v>196</v>
      </c>
      <c r="B31" s="23">
        <v>9800</v>
      </c>
      <c r="C31" s="30" t="s">
        <v>29</v>
      </c>
      <c r="D31" s="55" t="s">
        <v>197</v>
      </c>
      <c r="E31" s="18">
        <v>105542</v>
      </c>
      <c r="F31" s="18">
        <v>105542</v>
      </c>
      <c r="G31" s="18">
        <v>0</v>
      </c>
      <c r="H31" s="18">
        <v>0</v>
      </c>
      <c r="I31" s="48">
        <v>0</v>
      </c>
      <c r="J31" s="18">
        <v>17258</v>
      </c>
      <c r="K31" s="18">
        <v>0</v>
      </c>
      <c r="L31" s="18">
        <v>0</v>
      </c>
      <c r="M31" s="18">
        <v>0</v>
      </c>
      <c r="N31" s="18">
        <v>17258</v>
      </c>
      <c r="O31" s="48">
        <v>17258</v>
      </c>
      <c r="P31" s="18">
        <f>E31+J31</f>
        <v>122800</v>
      </c>
    </row>
    <row r="32" spans="1:20" s="12" customFormat="1" ht="50.25" customHeight="1">
      <c r="A32" s="31" t="s">
        <v>51</v>
      </c>
      <c r="B32" s="32"/>
      <c r="C32" s="33"/>
      <c r="D32" s="55" t="s">
        <v>217</v>
      </c>
      <c r="E32" s="20">
        <f>E33</f>
        <v>25843107.23</v>
      </c>
      <c r="F32" s="20">
        <f aca="true" t="shared" si="7" ref="F32:P32">F33</f>
        <v>25843107.23</v>
      </c>
      <c r="G32" s="20">
        <f t="shared" si="7"/>
        <v>8674604.93</v>
      </c>
      <c r="H32" s="20">
        <f t="shared" si="7"/>
        <v>1242584.6199999999</v>
      </c>
      <c r="I32" s="20">
        <f t="shared" si="7"/>
        <v>0</v>
      </c>
      <c r="J32" s="20">
        <f t="shared" si="7"/>
        <v>2357471.5399999996</v>
      </c>
      <c r="K32" s="20">
        <f t="shared" si="7"/>
        <v>215923.34</v>
      </c>
      <c r="L32" s="20">
        <f t="shared" si="7"/>
        <v>9467.8</v>
      </c>
      <c r="M32" s="20">
        <f t="shared" si="7"/>
        <v>0</v>
      </c>
      <c r="N32" s="20">
        <f t="shared" si="7"/>
        <v>2141548.2</v>
      </c>
      <c r="O32" s="20">
        <f t="shared" si="7"/>
        <v>2141548.2</v>
      </c>
      <c r="P32" s="20">
        <f t="shared" si="7"/>
        <v>28200578.77</v>
      </c>
      <c r="Q32" s="11"/>
      <c r="R32" s="11"/>
      <c r="S32" s="11"/>
      <c r="T32" s="11"/>
    </row>
    <row r="33" spans="1:16" ht="33" customHeight="1">
      <c r="A33" s="23" t="s">
        <v>52</v>
      </c>
      <c r="B33" s="24"/>
      <c r="C33" s="25"/>
      <c r="D33" s="55" t="s">
        <v>217</v>
      </c>
      <c r="E33" s="18">
        <f>E34+E45+E46+E47+E42+E44+E40+E48+E41</f>
        <v>25843107.23</v>
      </c>
      <c r="F33" s="18">
        <f aca="true" t="shared" si="8" ref="F33:P33">F34+F45+F46+F47+F42+F44+F40+F48+F41</f>
        <v>25843107.23</v>
      </c>
      <c r="G33" s="18">
        <f t="shared" si="8"/>
        <v>8674604.93</v>
      </c>
      <c r="H33" s="18">
        <f t="shared" si="8"/>
        <v>1242584.6199999999</v>
      </c>
      <c r="I33" s="18">
        <f t="shared" si="8"/>
        <v>0</v>
      </c>
      <c r="J33" s="18">
        <f t="shared" si="8"/>
        <v>2357471.5399999996</v>
      </c>
      <c r="K33" s="18">
        <f t="shared" si="8"/>
        <v>215923.34</v>
      </c>
      <c r="L33" s="18">
        <f t="shared" si="8"/>
        <v>9467.8</v>
      </c>
      <c r="M33" s="18">
        <f t="shared" si="8"/>
        <v>0</v>
      </c>
      <c r="N33" s="18">
        <f t="shared" si="8"/>
        <v>2141548.2</v>
      </c>
      <c r="O33" s="18">
        <f t="shared" si="8"/>
        <v>2141548.2</v>
      </c>
      <c r="P33" s="18">
        <f t="shared" si="8"/>
        <v>28200578.77</v>
      </c>
    </row>
    <row r="34" spans="1:17" ht="91.5" customHeight="1">
      <c r="A34" s="27" t="s">
        <v>53</v>
      </c>
      <c r="B34" s="27" t="s">
        <v>55</v>
      </c>
      <c r="C34" s="28" t="s">
        <v>54</v>
      </c>
      <c r="D34" s="29" t="s">
        <v>56</v>
      </c>
      <c r="E34" s="19">
        <f>13603744.31+1253+20000</f>
        <v>13624997.31</v>
      </c>
      <c r="F34" s="19">
        <f>13603744.31+1253+20000</f>
        <v>13624997.31</v>
      </c>
      <c r="G34" s="19">
        <v>8493029.25</v>
      </c>
      <c r="H34" s="19">
        <v>1232482.46</v>
      </c>
      <c r="I34" s="49">
        <v>0</v>
      </c>
      <c r="J34" s="19">
        <v>1939180.64</v>
      </c>
      <c r="K34" s="19">
        <v>204788.44</v>
      </c>
      <c r="L34" s="19">
        <v>0</v>
      </c>
      <c r="M34" s="19">
        <v>0</v>
      </c>
      <c r="N34" s="19">
        <v>1734392.2</v>
      </c>
      <c r="O34" s="49">
        <v>1734392.2</v>
      </c>
      <c r="P34" s="19">
        <f t="shared" si="3"/>
        <v>15564177.950000001</v>
      </c>
      <c r="Q34" s="8"/>
    </row>
    <row r="35" spans="1:20" s="46" customFormat="1" ht="30.75" customHeight="1">
      <c r="A35" s="27"/>
      <c r="B35" s="27"/>
      <c r="C35" s="28"/>
      <c r="D35" s="44" t="s">
        <v>212</v>
      </c>
      <c r="E35" s="19"/>
      <c r="F35" s="19"/>
      <c r="G35" s="19"/>
      <c r="H35" s="19"/>
      <c r="I35" s="49"/>
      <c r="J35" s="19"/>
      <c r="K35" s="19"/>
      <c r="L35" s="19"/>
      <c r="M35" s="19"/>
      <c r="N35" s="19"/>
      <c r="O35" s="49"/>
      <c r="P35" s="19"/>
      <c r="Q35" s="45"/>
      <c r="R35" s="45"/>
      <c r="S35" s="45"/>
      <c r="T35" s="45"/>
    </row>
    <row r="36" spans="1:20" s="46" customFormat="1" ht="33" customHeight="1">
      <c r="A36" s="27"/>
      <c r="B36" s="27"/>
      <c r="C36" s="28"/>
      <c r="D36" s="47" t="s">
        <v>213</v>
      </c>
      <c r="E36" s="49">
        <v>7232776.79</v>
      </c>
      <c r="F36" s="49">
        <v>7232776.79</v>
      </c>
      <c r="G36" s="49">
        <v>5925347.23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f t="shared" si="3"/>
        <v>7232776.79</v>
      </c>
      <c r="Q36" s="45"/>
      <c r="R36" s="45"/>
      <c r="S36" s="45"/>
      <c r="T36" s="45"/>
    </row>
    <row r="37" spans="1:20" s="46" customFormat="1" ht="57.75" customHeight="1">
      <c r="A37" s="27"/>
      <c r="B37" s="27"/>
      <c r="C37" s="28"/>
      <c r="D37" s="47" t="s">
        <v>214</v>
      </c>
      <c r="E37" s="49"/>
      <c r="F37" s="49"/>
      <c r="G37" s="49">
        <v>0</v>
      </c>
      <c r="H37" s="49">
        <v>0</v>
      </c>
      <c r="I37" s="49">
        <v>0</v>
      </c>
      <c r="J37" s="49">
        <v>1402883</v>
      </c>
      <c r="K37" s="49">
        <v>0</v>
      </c>
      <c r="L37" s="49">
        <v>0</v>
      </c>
      <c r="M37" s="49">
        <v>0</v>
      </c>
      <c r="N37" s="49">
        <v>1402883</v>
      </c>
      <c r="O37" s="49">
        <v>1402883</v>
      </c>
      <c r="P37" s="49">
        <f t="shared" si="3"/>
        <v>1402883</v>
      </c>
      <c r="Q37" s="21"/>
      <c r="R37" s="45"/>
      <c r="S37" s="45"/>
      <c r="T37" s="45"/>
    </row>
    <row r="38" spans="1:20" s="46" customFormat="1" ht="57.75" customHeight="1">
      <c r="A38" s="27"/>
      <c r="B38" s="27"/>
      <c r="C38" s="28"/>
      <c r="D38" s="47" t="s">
        <v>215</v>
      </c>
      <c r="E38" s="49">
        <v>610310.97</v>
      </c>
      <c r="F38" s="49">
        <v>610310.97</v>
      </c>
      <c r="G38" s="49"/>
      <c r="H38" s="49"/>
      <c r="I38" s="49"/>
      <c r="J38" s="49">
        <v>232803.2</v>
      </c>
      <c r="K38" s="49"/>
      <c r="L38" s="49"/>
      <c r="M38" s="49"/>
      <c r="N38" s="49">
        <v>232803.2</v>
      </c>
      <c r="O38" s="49">
        <v>232803.2</v>
      </c>
      <c r="P38" s="49">
        <f>E38+J38</f>
        <v>843114.1699999999</v>
      </c>
      <c r="Q38" s="21"/>
      <c r="R38" s="21"/>
      <c r="S38" s="45"/>
      <c r="T38" s="45"/>
    </row>
    <row r="39" spans="1:20" s="46" customFormat="1" ht="57.75" customHeight="1">
      <c r="A39" s="27"/>
      <c r="B39" s="27"/>
      <c r="C39" s="28"/>
      <c r="D39" s="47" t="s">
        <v>216</v>
      </c>
      <c r="E39" s="49">
        <f>145186+1253</f>
        <v>146439</v>
      </c>
      <c r="F39" s="49">
        <f>145186+1253</f>
        <v>146439</v>
      </c>
      <c r="G39" s="49"/>
      <c r="H39" s="49"/>
      <c r="I39" s="49"/>
      <c r="J39" s="49">
        <f>89960-1253</f>
        <v>88707</v>
      </c>
      <c r="K39" s="49">
        <v>0</v>
      </c>
      <c r="L39" s="49">
        <v>0</v>
      </c>
      <c r="M39" s="49">
        <v>0</v>
      </c>
      <c r="N39" s="49">
        <f>89960-1253</f>
        <v>88707</v>
      </c>
      <c r="O39" s="49">
        <f>89960-1253</f>
        <v>88707</v>
      </c>
      <c r="P39" s="49">
        <f>E39+J39</f>
        <v>235146</v>
      </c>
      <c r="Q39" s="45"/>
      <c r="R39" s="45"/>
      <c r="S39" s="45"/>
      <c r="T39" s="45"/>
    </row>
    <row r="40" spans="1:20" s="46" customFormat="1" ht="57.75" customHeight="1">
      <c r="A40" s="64" t="s">
        <v>219</v>
      </c>
      <c r="B40" s="27">
        <v>1090</v>
      </c>
      <c r="C40" s="64" t="s">
        <v>124</v>
      </c>
      <c r="D40" s="59" t="s">
        <v>206</v>
      </c>
      <c r="E40" s="19">
        <f>111120.33+3550</f>
        <v>114670.33</v>
      </c>
      <c r="F40" s="19">
        <f>111120.33+3550</f>
        <v>114670.33</v>
      </c>
      <c r="G40" s="19">
        <v>91079.35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f t="shared" si="3"/>
        <v>114670.33</v>
      </c>
      <c r="Q40" s="45"/>
      <c r="R40" s="45"/>
      <c r="S40" s="45"/>
      <c r="T40" s="45"/>
    </row>
    <row r="41" spans="1:20" s="46" customFormat="1" ht="57.75" customHeight="1">
      <c r="A41" s="64" t="s">
        <v>218</v>
      </c>
      <c r="B41" s="27" t="s">
        <v>125</v>
      </c>
      <c r="C41" s="64" t="s">
        <v>124</v>
      </c>
      <c r="D41" s="59" t="s">
        <v>126</v>
      </c>
      <c r="E41" s="19">
        <v>131882.91</v>
      </c>
      <c r="F41" s="19">
        <v>131882.91</v>
      </c>
      <c r="G41" s="19">
        <v>90496.33</v>
      </c>
      <c r="H41" s="19">
        <v>10102.16</v>
      </c>
      <c r="I41" s="19">
        <v>0</v>
      </c>
      <c r="J41" s="19">
        <v>11134.9</v>
      </c>
      <c r="K41" s="19">
        <v>11134.9</v>
      </c>
      <c r="L41" s="19">
        <v>9467.8</v>
      </c>
      <c r="M41" s="19">
        <v>0</v>
      </c>
      <c r="N41" s="19">
        <v>0</v>
      </c>
      <c r="O41" s="19">
        <v>0</v>
      </c>
      <c r="P41" s="19">
        <f>E41+J41</f>
        <v>143017.81</v>
      </c>
      <c r="Q41" s="45"/>
      <c r="R41" s="45"/>
      <c r="S41" s="45"/>
      <c r="T41" s="45"/>
    </row>
    <row r="42" spans="1:16" ht="91.5" customHeight="1">
      <c r="A42" s="27" t="s">
        <v>198</v>
      </c>
      <c r="B42" s="27" t="s">
        <v>199</v>
      </c>
      <c r="C42" s="28" t="s">
        <v>35</v>
      </c>
      <c r="D42" s="29" t="s">
        <v>200</v>
      </c>
      <c r="E42" s="19">
        <v>38365</v>
      </c>
      <c r="F42" s="19">
        <v>38365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f t="shared" si="3"/>
        <v>38365</v>
      </c>
    </row>
    <row r="43" spans="1:16" ht="50.25" customHeight="1">
      <c r="A43" s="65" t="s">
        <v>203</v>
      </c>
      <c r="B43" s="65" t="s">
        <v>204</v>
      </c>
      <c r="C43" s="66"/>
      <c r="D43" s="67" t="s">
        <v>205</v>
      </c>
      <c r="E43" s="18">
        <f>E44</f>
        <v>0</v>
      </c>
      <c r="F43" s="18">
        <f aca="true" t="shared" si="9" ref="F43:P43">F44</f>
        <v>0</v>
      </c>
      <c r="G43" s="18">
        <f t="shared" si="9"/>
        <v>0</v>
      </c>
      <c r="H43" s="18">
        <f t="shared" si="9"/>
        <v>0</v>
      </c>
      <c r="I43" s="18">
        <f t="shared" si="9"/>
        <v>0</v>
      </c>
      <c r="J43" s="18">
        <f t="shared" si="9"/>
        <v>400000</v>
      </c>
      <c r="K43" s="18">
        <f t="shared" si="9"/>
        <v>0</v>
      </c>
      <c r="L43" s="18">
        <f t="shared" si="9"/>
        <v>0</v>
      </c>
      <c r="M43" s="18">
        <f t="shared" si="9"/>
        <v>0</v>
      </c>
      <c r="N43" s="18">
        <f t="shared" si="9"/>
        <v>400000</v>
      </c>
      <c r="O43" s="18">
        <f t="shared" si="9"/>
        <v>400000</v>
      </c>
      <c r="P43" s="18">
        <f t="shared" si="9"/>
        <v>400000</v>
      </c>
    </row>
    <row r="44" spans="1:16" ht="61.5" customHeight="1">
      <c r="A44" s="64" t="s">
        <v>207</v>
      </c>
      <c r="B44" s="27">
        <v>7321</v>
      </c>
      <c r="C44" s="64" t="s">
        <v>201</v>
      </c>
      <c r="D44" s="59" t="s">
        <v>202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400000</v>
      </c>
      <c r="K44" s="19">
        <v>0</v>
      </c>
      <c r="L44" s="19">
        <v>0</v>
      </c>
      <c r="M44" s="19">
        <v>0</v>
      </c>
      <c r="N44" s="49">
        <v>400000</v>
      </c>
      <c r="O44" s="49">
        <v>400000</v>
      </c>
      <c r="P44" s="19">
        <f t="shared" si="3"/>
        <v>400000</v>
      </c>
    </row>
    <row r="45" spans="1:16" ht="51" customHeight="1">
      <c r="A45" s="27" t="s">
        <v>142</v>
      </c>
      <c r="B45" s="27" t="s">
        <v>132</v>
      </c>
      <c r="C45" s="28" t="s">
        <v>29</v>
      </c>
      <c r="D45" s="29" t="s">
        <v>143</v>
      </c>
      <c r="E45" s="19">
        <v>4423013.58</v>
      </c>
      <c r="F45" s="19">
        <v>4423013.58</v>
      </c>
      <c r="G45" s="19">
        <v>0</v>
      </c>
      <c r="H45" s="19">
        <v>0</v>
      </c>
      <c r="I45" s="4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49">
        <v>0</v>
      </c>
      <c r="P45" s="19">
        <f>E45+J45</f>
        <v>4423013.58</v>
      </c>
    </row>
    <row r="46" spans="1:16" ht="66" customHeight="1">
      <c r="A46" s="27" t="s">
        <v>144</v>
      </c>
      <c r="B46" s="27" t="s">
        <v>145</v>
      </c>
      <c r="C46" s="28" t="s">
        <v>29</v>
      </c>
      <c r="D46" s="29" t="s">
        <v>146</v>
      </c>
      <c r="E46" s="19">
        <v>6233623.21</v>
      </c>
      <c r="F46" s="19">
        <v>6233623.21</v>
      </c>
      <c r="G46" s="19">
        <v>0</v>
      </c>
      <c r="H46" s="19">
        <v>0</v>
      </c>
      <c r="I46" s="4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49">
        <v>0</v>
      </c>
      <c r="P46" s="19">
        <f>E46+J46</f>
        <v>6233623.21</v>
      </c>
    </row>
    <row r="47" spans="1:16" ht="66" customHeight="1">
      <c r="A47" s="64" t="s">
        <v>193</v>
      </c>
      <c r="B47" s="27">
        <v>9320</v>
      </c>
      <c r="C47" s="28" t="s">
        <v>29</v>
      </c>
      <c r="D47" s="59" t="s">
        <v>192</v>
      </c>
      <c r="E47" s="19">
        <v>1201341.89</v>
      </c>
      <c r="F47" s="19">
        <v>1201341.89</v>
      </c>
      <c r="G47" s="19">
        <v>0</v>
      </c>
      <c r="H47" s="19">
        <v>0</v>
      </c>
      <c r="I47" s="49">
        <v>0</v>
      </c>
      <c r="J47" s="19">
        <v>7156</v>
      </c>
      <c r="K47" s="19">
        <v>0</v>
      </c>
      <c r="L47" s="19">
        <v>0</v>
      </c>
      <c r="M47" s="19">
        <v>0</v>
      </c>
      <c r="N47" s="19">
        <v>7156</v>
      </c>
      <c r="O47" s="49">
        <v>7156</v>
      </c>
      <c r="P47" s="19">
        <f>E47+J47</f>
        <v>1208497.89</v>
      </c>
    </row>
    <row r="48" spans="1:16" ht="66" customHeight="1">
      <c r="A48" s="64" t="s">
        <v>208</v>
      </c>
      <c r="B48" s="27">
        <v>9350</v>
      </c>
      <c r="C48" s="28" t="s">
        <v>29</v>
      </c>
      <c r="D48" s="59" t="s">
        <v>209</v>
      </c>
      <c r="E48" s="19">
        <v>75213</v>
      </c>
      <c r="F48" s="19">
        <v>75213</v>
      </c>
      <c r="G48" s="19">
        <v>0</v>
      </c>
      <c r="H48" s="19">
        <v>0</v>
      </c>
      <c r="I48" s="4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49">
        <v>0</v>
      </c>
      <c r="P48" s="19">
        <f>E48+J48</f>
        <v>75213</v>
      </c>
    </row>
    <row r="49" spans="1:20" s="10" customFormat="1" ht="41.25" customHeight="1">
      <c r="A49" s="31" t="s">
        <v>57</v>
      </c>
      <c r="B49" s="32"/>
      <c r="C49" s="33"/>
      <c r="D49" s="34" t="s">
        <v>58</v>
      </c>
      <c r="E49" s="20">
        <f>E50</f>
        <v>51555193.56999999</v>
      </c>
      <c r="F49" s="20">
        <f aca="true" t="shared" si="10" ref="F49:P49">F50</f>
        <v>51555193.56999999</v>
      </c>
      <c r="G49" s="20">
        <f t="shared" si="10"/>
        <v>615791</v>
      </c>
      <c r="H49" s="20">
        <f t="shared" si="10"/>
        <v>2700</v>
      </c>
      <c r="I49" s="20">
        <f t="shared" si="10"/>
        <v>0</v>
      </c>
      <c r="J49" s="20">
        <f>J50</f>
        <v>0</v>
      </c>
      <c r="K49" s="20">
        <f t="shared" si="10"/>
        <v>0</v>
      </c>
      <c r="L49" s="20">
        <f t="shared" si="10"/>
        <v>0</v>
      </c>
      <c r="M49" s="20">
        <f t="shared" si="10"/>
        <v>0</v>
      </c>
      <c r="N49" s="20">
        <f t="shared" si="10"/>
        <v>0</v>
      </c>
      <c r="O49" s="20">
        <f t="shared" si="10"/>
        <v>0</v>
      </c>
      <c r="P49" s="20">
        <f t="shared" si="10"/>
        <v>51555193.56999999</v>
      </c>
      <c r="Q49" s="9"/>
      <c r="R49" s="9"/>
      <c r="S49" s="9"/>
      <c r="T49" s="9"/>
    </row>
    <row r="50" spans="1:20" s="7" customFormat="1" ht="48" customHeight="1">
      <c r="A50" s="23" t="s">
        <v>59</v>
      </c>
      <c r="B50" s="24"/>
      <c r="C50" s="25"/>
      <c r="D50" s="34" t="s">
        <v>58</v>
      </c>
      <c r="E50" s="18">
        <f aca="true" t="shared" si="11" ref="E50:P50">E51+E54+E57+E60+E68+E74+E76+E77+E80+E79</f>
        <v>51555193.56999999</v>
      </c>
      <c r="F50" s="18">
        <f t="shared" si="11"/>
        <v>51555193.56999999</v>
      </c>
      <c r="G50" s="18">
        <f t="shared" si="11"/>
        <v>615791</v>
      </c>
      <c r="H50" s="18">
        <f t="shared" si="11"/>
        <v>2700</v>
      </c>
      <c r="I50" s="18">
        <f t="shared" si="11"/>
        <v>0</v>
      </c>
      <c r="J50" s="18">
        <f t="shared" si="11"/>
        <v>0</v>
      </c>
      <c r="K50" s="18">
        <f t="shared" si="11"/>
        <v>0</v>
      </c>
      <c r="L50" s="18">
        <f t="shared" si="11"/>
        <v>0</v>
      </c>
      <c r="M50" s="18">
        <f t="shared" si="11"/>
        <v>0</v>
      </c>
      <c r="N50" s="18">
        <f t="shared" si="11"/>
        <v>0</v>
      </c>
      <c r="O50" s="18">
        <f t="shared" si="11"/>
        <v>0</v>
      </c>
      <c r="P50" s="18">
        <f t="shared" si="11"/>
        <v>51555193.56999999</v>
      </c>
      <c r="Q50" s="6"/>
      <c r="R50" s="6"/>
      <c r="S50" s="6"/>
      <c r="T50" s="6"/>
    </row>
    <row r="51" spans="1:20" s="7" customFormat="1" ht="63">
      <c r="A51" s="23" t="s">
        <v>61</v>
      </c>
      <c r="B51" s="23" t="s">
        <v>62</v>
      </c>
      <c r="C51" s="25"/>
      <c r="D51" s="26" t="s">
        <v>63</v>
      </c>
      <c r="E51" s="18">
        <f>E52+E53</f>
        <v>26764900</v>
      </c>
      <c r="F51" s="18">
        <f aca="true" t="shared" si="12" ref="F51:P51">F52+F53</f>
        <v>26764900</v>
      </c>
      <c r="G51" s="18">
        <f t="shared" si="12"/>
        <v>0</v>
      </c>
      <c r="H51" s="18">
        <f t="shared" si="12"/>
        <v>0</v>
      </c>
      <c r="I51" s="18">
        <f t="shared" si="12"/>
        <v>0</v>
      </c>
      <c r="J51" s="18">
        <f t="shared" si="12"/>
        <v>0</v>
      </c>
      <c r="K51" s="18">
        <f t="shared" si="12"/>
        <v>0</v>
      </c>
      <c r="L51" s="18">
        <f t="shared" si="12"/>
        <v>0</v>
      </c>
      <c r="M51" s="18">
        <f t="shared" si="12"/>
        <v>0</v>
      </c>
      <c r="N51" s="18">
        <f t="shared" si="12"/>
        <v>0</v>
      </c>
      <c r="O51" s="18">
        <f t="shared" si="12"/>
        <v>0</v>
      </c>
      <c r="P51" s="18">
        <f t="shared" si="12"/>
        <v>26764900</v>
      </c>
      <c r="Q51" s="58"/>
      <c r="R51" s="6"/>
      <c r="S51" s="6"/>
      <c r="T51" s="6"/>
    </row>
    <row r="52" spans="1:16" ht="63.75" customHeight="1">
      <c r="A52" s="27" t="s">
        <v>150</v>
      </c>
      <c r="B52" s="27">
        <v>3011</v>
      </c>
      <c r="C52" s="57">
        <v>1030</v>
      </c>
      <c r="D52" s="29" t="s">
        <v>151</v>
      </c>
      <c r="E52" s="19">
        <v>1925884.6</v>
      </c>
      <c r="F52" s="19">
        <v>1925884.6</v>
      </c>
      <c r="G52" s="19">
        <v>0</v>
      </c>
      <c r="H52" s="19">
        <v>0</v>
      </c>
      <c r="I52" s="4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49">
        <v>0</v>
      </c>
      <c r="P52" s="19">
        <f t="shared" si="3"/>
        <v>1925884.6</v>
      </c>
    </row>
    <row r="53" spans="1:16" ht="63.75" customHeight="1">
      <c r="A53" s="27" t="s">
        <v>64</v>
      </c>
      <c r="B53" s="27">
        <v>3012</v>
      </c>
      <c r="C53" s="57">
        <v>1060</v>
      </c>
      <c r="D53" s="29" t="s">
        <v>65</v>
      </c>
      <c r="E53" s="19">
        <v>24839015.4</v>
      </c>
      <c r="F53" s="19">
        <v>24839015.4</v>
      </c>
      <c r="G53" s="19">
        <v>0</v>
      </c>
      <c r="H53" s="19">
        <v>0</v>
      </c>
      <c r="I53" s="4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49">
        <v>0</v>
      </c>
      <c r="P53" s="19">
        <f>E53+J53</f>
        <v>24839015.4</v>
      </c>
    </row>
    <row r="54" spans="1:16" ht="54" customHeight="1">
      <c r="A54" s="23" t="s">
        <v>66</v>
      </c>
      <c r="B54" s="23" t="s">
        <v>67</v>
      </c>
      <c r="C54" s="25"/>
      <c r="D54" s="26" t="s">
        <v>68</v>
      </c>
      <c r="E54" s="18">
        <f>E55+E56</f>
        <v>1368692.23</v>
      </c>
      <c r="F54" s="18">
        <f aca="true" t="shared" si="13" ref="F54:P54">F55+F56</f>
        <v>1368692.23</v>
      </c>
      <c r="G54" s="18">
        <f t="shared" si="13"/>
        <v>0</v>
      </c>
      <c r="H54" s="18">
        <f t="shared" si="13"/>
        <v>0</v>
      </c>
      <c r="I54" s="48">
        <f t="shared" si="13"/>
        <v>0</v>
      </c>
      <c r="J54" s="18">
        <f t="shared" si="13"/>
        <v>0</v>
      </c>
      <c r="K54" s="18">
        <f t="shared" si="13"/>
        <v>0</v>
      </c>
      <c r="L54" s="18">
        <f t="shared" si="13"/>
        <v>0</v>
      </c>
      <c r="M54" s="18">
        <f t="shared" si="13"/>
        <v>0</v>
      </c>
      <c r="N54" s="18">
        <f t="shared" si="13"/>
        <v>0</v>
      </c>
      <c r="O54" s="48">
        <f t="shared" si="13"/>
        <v>0</v>
      </c>
      <c r="P54" s="18">
        <f t="shared" si="13"/>
        <v>1368692.23</v>
      </c>
    </row>
    <row r="55" spans="1:16" ht="47.25">
      <c r="A55" s="27" t="s">
        <v>69</v>
      </c>
      <c r="B55" s="27" t="s">
        <v>71</v>
      </c>
      <c r="C55" s="28" t="s">
        <v>70</v>
      </c>
      <c r="D55" s="29" t="s">
        <v>72</v>
      </c>
      <c r="E55" s="19">
        <v>196007.7</v>
      </c>
      <c r="F55" s="19">
        <v>196007.7</v>
      </c>
      <c r="G55" s="19">
        <v>0</v>
      </c>
      <c r="H55" s="19">
        <v>0</v>
      </c>
      <c r="I55" s="4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49">
        <v>0</v>
      </c>
      <c r="P55" s="19">
        <f t="shared" si="3"/>
        <v>196007.7</v>
      </c>
    </row>
    <row r="56" spans="1:16" ht="31.5">
      <c r="A56" s="27" t="s">
        <v>73</v>
      </c>
      <c r="B56" s="27" t="s">
        <v>74</v>
      </c>
      <c r="C56" s="28" t="s">
        <v>60</v>
      </c>
      <c r="D56" s="29" t="s">
        <v>75</v>
      </c>
      <c r="E56" s="19">
        <v>1172684.53</v>
      </c>
      <c r="F56" s="19">
        <v>1172684.53</v>
      </c>
      <c r="G56" s="19">
        <v>0</v>
      </c>
      <c r="H56" s="19">
        <v>0</v>
      </c>
      <c r="I56" s="4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49">
        <v>0</v>
      </c>
      <c r="P56" s="19">
        <f t="shared" si="3"/>
        <v>1172684.53</v>
      </c>
    </row>
    <row r="57" spans="1:16" ht="47.25">
      <c r="A57" s="23" t="s">
        <v>76</v>
      </c>
      <c r="B57" s="23" t="s">
        <v>77</v>
      </c>
      <c r="C57" s="25"/>
      <c r="D57" s="26" t="s">
        <v>78</v>
      </c>
      <c r="E57" s="18">
        <f>E58+E59</f>
        <v>65936.33</v>
      </c>
      <c r="F57" s="18">
        <f aca="true" t="shared" si="14" ref="F57:P57">F58+F59</f>
        <v>65936.33</v>
      </c>
      <c r="G57" s="18">
        <f t="shared" si="14"/>
        <v>0</v>
      </c>
      <c r="H57" s="18">
        <f t="shared" si="14"/>
        <v>0</v>
      </c>
      <c r="I57" s="18">
        <f t="shared" si="14"/>
        <v>0</v>
      </c>
      <c r="J57" s="18">
        <f t="shared" si="14"/>
        <v>0</v>
      </c>
      <c r="K57" s="18">
        <f t="shared" si="14"/>
        <v>0</v>
      </c>
      <c r="L57" s="18">
        <f t="shared" si="14"/>
        <v>0</v>
      </c>
      <c r="M57" s="18">
        <f t="shared" si="14"/>
        <v>0</v>
      </c>
      <c r="N57" s="18">
        <f t="shared" si="14"/>
        <v>0</v>
      </c>
      <c r="O57" s="18">
        <f t="shared" si="14"/>
        <v>0</v>
      </c>
      <c r="P57" s="18">
        <f t="shared" si="14"/>
        <v>65936.33</v>
      </c>
    </row>
    <row r="58" spans="1:16" ht="29.25" customHeight="1">
      <c r="A58" s="27" t="s">
        <v>79</v>
      </c>
      <c r="B58" s="27" t="s">
        <v>81</v>
      </c>
      <c r="C58" s="28" t="s">
        <v>80</v>
      </c>
      <c r="D58" s="29" t="s">
        <v>82</v>
      </c>
      <c r="E58" s="19">
        <v>15322.19</v>
      </c>
      <c r="F58" s="19">
        <v>15322.19</v>
      </c>
      <c r="G58" s="19">
        <v>0</v>
      </c>
      <c r="H58" s="19">
        <v>0</v>
      </c>
      <c r="I58" s="4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49">
        <v>0</v>
      </c>
      <c r="P58" s="19">
        <f t="shared" si="3"/>
        <v>15322.19</v>
      </c>
    </row>
    <row r="59" spans="1:16" ht="31.5">
      <c r="A59" s="27" t="s">
        <v>83</v>
      </c>
      <c r="B59" s="27" t="s">
        <v>84</v>
      </c>
      <c r="C59" s="28" t="s">
        <v>80</v>
      </c>
      <c r="D59" s="29" t="s">
        <v>85</v>
      </c>
      <c r="E59" s="19">
        <v>50614.14</v>
      </c>
      <c r="F59" s="19">
        <v>50614.14</v>
      </c>
      <c r="G59" s="19">
        <v>0</v>
      </c>
      <c r="H59" s="19">
        <v>0</v>
      </c>
      <c r="I59" s="4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49">
        <v>0</v>
      </c>
      <c r="P59" s="19">
        <f t="shared" si="3"/>
        <v>50614.14</v>
      </c>
    </row>
    <row r="60" spans="1:17" ht="31.5">
      <c r="A60" s="23" t="s">
        <v>86</v>
      </c>
      <c r="B60" s="23" t="s">
        <v>87</v>
      </c>
      <c r="C60" s="25"/>
      <c r="D60" s="55" t="s">
        <v>140</v>
      </c>
      <c r="E60" s="18">
        <f>E61+E62+E63+E64+E65+E66+E67</f>
        <v>16811338.43</v>
      </c>
      <c r="F60" s="18">
        <f aca="true" t="shared" si="15" ref="F60:P60">F61+F62+F63+F64+F65+F66+F67</f>
        <v>16811338.43</v>
      </c>
      <c r="G60" s="18">
        <f t="shared" si="15"/>
        <v>0</v>
      </c>
      <c r="H60" s="18">
        <f t="shared" si="15"/>
        <v>0</v>
      </c>
      <c r="I60" s="18">
        <f t="shared" si="15"/>
        <v>0</v>
      </c>
      <c r="J60" s="18">
        <f t="shared" si="15"/>
        <v>0</v>
      </c>
      <c r="K60" s="18">
        <f t="shared" si="15"/>
        <v>0</v>
      </c>
      <c r="L60" s="18">
        <f t="shared" si="15"/>
        <v>0</v>
      </c>
      <c r="M60" s="18">
        <f t="shared" si="15"/>
        <v>0</v>
      </c>
      <c r="N60" s="18">
        <f t="shared" si="15"/>
        <v>0</v>
      </c>
      <c r="O60" s="18">
        <f t="shared" si="15"/>
        <v>0</v>
      </c>
      <c r="P60" s="18">
        <f t="shared" si="15"/>
        <v>16811338.43</v>
      </c>
      <c r="Q60" s="8"/>
    </row>
    <row r="61" spans="1:16" ht="33.75" customHeight="1">
      <c r="A61" s="27" t="s">
        <v>88</v>
      </c>
      <c r="B61" s="27" t="s">
        <v>89</v>
      </c>
      <c r="C61" s="28" t="s">
        <v>35</v>
      </c>
      <c r="D61" s="29" t="s">
        <v>90</v>
      </c>
      <c r="E61" s="19">
        <v>160125.84</v>
      </c>
      <c r="F61" s="19">
        <v>160125.84</v>
      </c>
      <c r="G61" s="19">
        <v>0</v>
      </c>
      <c r="H61" s="19">
        <v>0</v>
      </c>
      <c r="I61" s="4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49">
        <v>0</v>
      </c>
      <c r="P61" s="19">
        <f t="shared" si="3"/>
        <v>160125.84</v>
      </c>
    </row>
    <row r="62" spans="1:16" ht="30.75" customHeight="1">
      <c r="A62" s="27" t="s">
        <v>152</v>
      </c>
      <c r="B62" s="27">
        <v>3042</v>
      </c>
      <c r="C62" s="28" t="s">
        <v>35</v>
      </c>
      <c r="D62" s="29" t="s">
        <v>105</v>
      </c>
      <c r="E62" s="19">
        <v>20640</v>
      </c>
      <c r="F62" s="19">
        <v>20640</v>
      </c>
      <c r="G62" s="19">
        <v>0</v>
      </c>
      <c r="H62" s="19">
        <v>0</v>
      </c>
      <c r="I62" s="4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49">
        <v>0</v>
      </c>
      <c r="P62" s="19">
        <f>E62+J62</f>
        <v>20640</v>
      </c>
    </row>
    <row r="63" spans="1:16" ht="37.5" customHeight="1">
      <c r="A63" s="27" t="s">
        <v>91</v>
      </c>
      <c r="B63" s="27" t="s">
        <v>92</v>
      </c>
      <c r="C63" s="28" t="s">
        <v>35</v>
      </c>
      <c r="D63" s="29" t="s">
        <v>93</v>
      </c>
      <c r="E63" s="19">
        <v>7721309.82</v>
      </c>
      <c r="F63" s="19">
        <v>7721309.82</v>
      </c>
      <c r="G63" s="19">
        <v>0</v>
      </c>
      <c r="H63" s="19">
        <v>0</v>
      </c>
      <c r="I63" s="4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49">
        <v>0</v>
      </c>
      <c r="P63" s="19">
        <f t="shared" si="3"/>
        <v>7721309.82</v>
      </c>
    </row>
    <row r="64" spans="1:16" ht="29.25" customHeight="1">
      <c r="A64" s="27" t="s">
        <v>94</v>
      </c>
      <c r="B64" s="27" t="s">
        <v>95</v>
      </c>
      <c r="C64" s="28" t="s">
        <v>35</v>
      </c>
      <c r="D64" s="29" t="s">
        <v>96</v>
      </c>
      <c r="E64" s="19">
        <v>1264131.16</v>
      </c>
      <c r="F64" s="19">
        <v>1264131.16</v>
      </c>
      <c r="G64" s="19">
        <v>0</v>
      </c>
      <c r="H64" s="19">
        <v>0</v>
      </c>
      <c r="I64" s="4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49">
        <v>0</v>
      </c>
      <c r="P64" s="19">
        <f t="shared" si="3"/>
        <v>1264131.16</v>
      </c>
    </row>
    <row r="65" spans="1:16" ht="30.75" customHeight="1">
      <c r="A65" s="27" t="s">
        <v>97</v>
      </c>
      <c r="B65" s="27" t="s">
        <v>98</v>
      </c>
      <c r="C65" s="28" t="s">
        <v>35</v>
      </c>
      <c r="D65" s="29" t="s">
        <v>99</v>
      </c>
      <c r="E65" s="19">
        <v>3523245.96</v>
      </c>
      <c r="F65" s="19">
        <v>3523245.96</v>
      </c>
      <c r="G65" s="19">
        <v>0</v>
      </c>
      <c r="H65" s="19">
        <v>0</v>
      </c>
      <c r="I65" s="4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49">
        <v>0</v>
      </c>
      <c r="P65" s="19">
        <f t="shared" si="3"/>
        <v>3523245.96</v>
      </c>
    </row>
    <row r="66" spans="1:16" ht="27.75" customHeight="1">
      <c r="A66" s="27" t="s">
        <v>100</v>
      </c>
      <c r="B66" s="27" t="s">
        <v>101</v>
      </c>
      <c r="C66" s="28" t="s">
        <v>35</v>
      </c>
      <c r="D66" s="29" t="s">
        <v>102</v>
      </c>
      <c r="E66" s="19">
        <v>150000</v>
      </c>
      <c r="F66" s="19">
        <v>150000</v>
      </c>
      <c r="G66" s="19">
        <v>0</v>
      </c>
      <c r="H66" s="19">
        <v>0</v>
      </c>
      <c r="I66" s="4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49">
        <v>0</v>
      </c>
      <c r="P66" s="19">
        <f t="shared" si="3"/>
        <v>150000</v>
      </c>
    </row>
    <row r="67" spans="1:16" ht="26.25" customHeight="1">
      <c r="A67" s="27" t="s">
        <v>103</v>
      </c>
      <c r="B67" s="27" t="s">
        <v>104</v>
      </c>
      <c r="C67" s="28" t="s">
        <v>35</v>
      </c>
      <c r="D67" s="29" t="s">
        <v>106</v>
      </c>
      <c r="E67" s="19">
        <v>3971885.65</v>
      </c>
      <c r="F67" s="19">
        <v>3971885.65</v>
      </c>
      <c r="G67" s="19">
        <v>0</v>
      </c>
      <c r="H67" s="19">
        <v>0</v>
      </c>
      <c r="I67" s="4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49">
        <v>0</v>
      </c>
      <c r="P67" s="19">
        <f t="shared" si="3"/>
        <v>3971885.65</v>
      </c>
    </row>
    <row r="68" spans="1:20" s="7" customFormat="1" ht="138" customHeight="1">
      <c r="A68" s="23" t="s">
        <v>108</v>
      </c>
      <c r="B68" s="56" t="s">
        <v>141</v>
      </c>
      <c r="C68" s="30" t="s">
        <v>107</v>
      </c>
      <c r="D68" s="26" t="s">
        <v>164</v>
      </c>
      <c r="E68" s="18">
        <f>E69+E70+E71+E73+E72</f>
        <v>3481561.57</v>
      </c>
      <c r="F68" s="18">
        <f aca="true" t="shared" si="16" ref="F68:P68">F69+F70+F71+F73+F72</f>
        <v>3481561.57</v>
      </c>
      <c r="G68" s="18">
        <f t="shared" si="16"/>
        <v>0</v>
      </c>
      <c r="H68" s="18">
        <f t="shared" si="16"/>
        <v>0</v>
      </c>
      <c r="I68" s="18">
        <f t="shared" si="16"/>
        <v>0</v>
      </c>
      <c r="J68" s="18">
        <f t="shared" si="16"/>
        <v>0</v>
      </c>
      <c r="K68" s="18">
        <f t="shared" si="16"/>
        <v>0</v>
      </c>
      <c r="L68" s="18">
        <f t="shared" si="16"/>
        <v>0</v>
      </c>
      <c r="M68" s="18">
        <f t="shared" si="16"/>
        <v>0</v>
      </c>
      <c r="N68" s="18">
        <f t="shared" si="16"/>
        <v>0</v>
      </c>
      <c r="O68" s="18">
        <f t="shared" si="16"/>
        <v>0</v>
      </c>
      <c r="P68" s="18">
        <f t="shared" si="16"/>
        <v>3481561.57</v>
      </c>
      <c r="Q68" s="6"/>
      <c r="R68" s="6"/>
      <c r="S68" s="6"/>
      <c r="T68" s="6"/>
    </row>
    <row r="69" spans="1:16" ht="45.75" customHeight="1">
      <c r="A69" s="27" t="s">
        <v>153</v>
      </c>
      <c r="B69" s="27">
        <v>3081</v>
      </c>
      <c r="C69" s="57">
        <v>1010</v>
      </c>
      <c r="D69" s="29" t="s">
        <v>154</v>
      </c>
      <c r="E69" s="19">
        <v>2369680.07</v>
      </c>
      <c r="F69" s="19">
        <v>2369680.07</v>
      </c>
      <c r="G69" s="19">
        <v>0</v>
      </c>
      <c r="H69" s="19">
        <v>0</v>
      </c>
      <c r="I69" s="4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49">
        <v>0</v>
      </c>
      <c r="P69" s="19">
        <f>E69+J69</f>
        <v>2369680.07</v>
      </c>
    </row>
    <row r="70" spans="1:16" ht="60.75" customHeight="1">
      <c r="A70" s="27" t="s">
        <v>155</v>
      </c>
      <c r="B70" s="27" t="s">
        <v>156</v>
      </c>
      <c r="C70" s="57" t="s">
        <v>107</v>
      </c>
      <c r="D70" s="59" t="s">
        <v>157</v>
      </c>
      <c r="E70" s="19">
        <v>741815.08</v>
      </c>
      <c r="F70" s="19">
        <v>741815.08</v>
      </c>
      <c r="G70" s="19">
        <v>0</v>
      </c>
      <c r="H70" s="19">
        <v>0</v>
      </c>
      <c r="I70" s="4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49">
        <v>0</v>
      </c>
      <c r="P70" s="19">
        <f>E70+J70</f>
        <v>741815.08</v>
      </c>
    </row>
    <row r="71" spans="1:16" ht="51.75" customHeight="1">
      <c r="A71" s="27" t="s">
        <v>158</v>
      </c>
      <c r="B71" s="27" t="s">
        <v>159</v>
      </c>
      <c r="C71" s="57" t="s">
        <v>107</v>
      </c>
      <c r="D71" s="59" t="s">
        <v>160</v>
      </c>
      <c r="E71" s="19">
        <v>331341.58</v>
      </c>
      <c r="F71" s="19">
        <v>331341.58</v>
      </c>
      <c r="G71" s="19">
        <v>0</v>
      </c>
      <c r="H71" s="19">
        <v>0</v>
      </c>
      <c r="I71" s="4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49">
        <v>0</v>
      </c>
      <c r="P71" s="19">
        <f>E71+J71</f>
        <v>331341.58</v>
      </c>
    </row>
    <row r="72" spans="1:16" ht="51.75" customHeight="1">
      <c r="A72" s="27" t="s">
        <v>210</v>
      </c>
      <c r="B72" s="27">
        <v>3084</v>
      </c>
      <c r="C72" s="57">
        <v>1040</v>
      </c>
      <c r="D72" s="59" t="s">
        <v>211</v>
      </c>
      <c r="E72" s="19">
        <v>36479.84</v>
      </c>
      <c r="F72" s="19">
        <v>36479.84</v>
      </c>
      <c r="G72" s="19">
        <v>0</v>
      </c>
      <c r="H72" s="19">
        <v>0</v>
      </c>
      <c r="I72" s="4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49">
        <v>0</v>
      </c>
      <c r="P72" s="19">
        <f>E72+J72</f>
        <v>36479.84</v>
      </c>
    </row>
    <row r="73" spans="1:16" ht="72" customHeight="1">
      <c r="A73" s="27" t="s">
        <v>161</v>
      </c>
      <c r="B73" s="27" t="s">
        <v>162</v>
      </c>
      <c r="C73" s="57" t="s">
        <v>107</v>
      </c>
      <c r="D73" s="59" t="s">
        <v>163</v>
      </c>
      <c r="E73" s="19">
        <v>2245</v>
      </c>
      <c r="F73" s="19">
        <v>2245</v>
      </c>
      <c r="G73" s="19">
        <v>0</v>
      </c>
      <c r="H73" s="19">
        <v>0</v>
      </c>
      <c r="I73" s="4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49">
        <v>0</v>
      </c>
      <c r="P73" s="19">
        <f>E73+J73</f>
        <v>2245</v>
      </c>
    </row>
    <row r="74" spans="1:16" ht="66.75" customHeight="1">
      <c r="A74" s="23" t="s">
        <v>109</v>
      </c>
      <c r="B74" s="23" t="s">
        <v>110</v>
      </c>
      <c r="C74" s="25"/>
      <c r="D74" s="26" t="s">
        <v>111</v>
      </c>
      <c r="E74" s="18">
        <f>E75</f>
        <v>757440</v>
      </c>
      <c r="F74" s="18">
        <f aca="true" t="shared" si="17" ref="F74:P74">F75</f>
        <v>757440</v>
      </c>
      <c r="G74" s="18">
        <f t="shared" si="17"/>
        <v>615791</v>
      </c>
      <c r="H74" s="18">
        <f t="shared" si="17"/>
        <v>2700</v>
      </c>
      <c r="I74" s="48">
        <f t="shared" si="17"/>
        <v>0</v>
      </c>
      <c r="J74" s="18">
        <f t="shared" si="17"/>
        <v>0</v>
      </c>
      <c r="K74" s="18">
        <f t="shared" si="17"/>
        <v>0</v>
      </c>
      <c r="L74" s="18">
        <f t="shared" si="17"/>
        <v>0</v>
      </c>
      <c r="M74" s="18">
        <f t="shared" si="17"/>
        <v>0</v>
      </c>
      <c r="N74" s="18">
        <f t="shared" si="17"/>
        <v>0</v>
      </c>
      <c r="O74" s="48">
        <f t="shared" si="17"/>
        <v>0</v>
      </c>
      <c r="P74" s="18">
        <f t="shared" si="17"/>
        <v>757440</v>
      </c>
    </row>
    <row r="75" spans="1:16" ht="47.25">
      <c r="A75" s="27" t="s">
        <v>112</v>
      </c>
      <c r="B75" s="27" t="s">
        <v>113</v>
      </c>
      <c r="C75" s="28" t="s">
        <v>55</v>
      </c>
      <c r="D75" s="29" t="s">
        <v>114</v>
      </c>
      <c r="E75" s="19">
        <v>757440</v>
      </c>
      <c r="F75" s="19">
        <v>757440</v>
      </c>
      <c r="G75" s="19">
        <v>615791</v>
      </c>
      <c r="H75" s="19">
        <v>2700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f>E75+J75</f>
        <v>757440</v>
      </c>
    </row>
    <row r="76" spans="1:16" ht="63">
      <c r="A76" s="23" t="s">
        <v>115</v>
      </c>
      <c r="B76" s="23" t="s">
        <v>116</v>
      </c>
      <c r="C76" s="25"/>
      <c r="D76" s="26" t="s">
        <v>117</v>
      </c>
      <c r="E76" s="18">
        <v>37244.12</v>
      </c>
      <c r="F76" s="18">
        <v>37244.12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f>E76+J76</f>
        <v>37244.12</v>
      </c>
    </row>
    <row r="77" spans="1:16" ht="15.75">
      <c r="A77" s="23" t="s">
        <v>148</v>
      </c>
      <c r="B77" s="23">
        <v>3190</v>
      </c>
      <c r="C77" s="25"/>
      <c r="D77" s="26" t="s">
        <v>118</v>
      </c>
      <c r="E77" s="18">
        <f>E78</f>
        <v>3794.25</v>
      </c>
      <c r="F77" s="18">
        <f aca="true" t="shared" si="18" ref="F77:P77">F78</f>
        <v>3794.25</v>
      </c>
      <c r="G77" s="18">
        <f t="shared" si="18"/>
        <v>0</v>
      </c>
      <c r="H77" s="18">
        <f t="shared" si="18"/>
        <v>0</v>
      </c>
      <c r="I77" s="18">
        <f t="shared" si="18"/>
        <v>0</v>
      </c>
      <c r="J77" s="18">
        <f t="shared" si="18"/>
        <v>0</v>
      </c>
      <c r="K77" s="18">
        <f t="shared" si="18"/>
        <v>0</v>
      </c>
      <c r="L77" s="18">
        <f t="shared" si="18"/>
        <v>0</v>
      </c>
      <c r="M77" s="18">
        <f t="shared" si="18"/>
        <v>0</v>
      </c>
      <c r="N77" s="18">
        <f t="shared" si="18"/>
        <v>0</v>
      </c>
      <c r="O77" s="18">
        <f t="shared" si="18"/>
        <v>0</v>
      </c>
      <c r="P77" s="18">
        <f t="shared" si="18"/>
        <v>3794.25</v>
      </c>
    </row>
    <row r="78" spans="1:16" ht="36" customHeight="1">
      <c r="A78" s="27" t="s">
        <v>149</v>
      </c>
      <c r="B78" s="27">
        <v>3191</v>
      </c>
      <c r="C78" s="28" t="s">
        <v>70</v>
      </c>
      <c r="D78" s="29" t="s">
        <v>119</v>
      </c>
      <c r="E78" s="19">
        <v>3794.25</v>
      </c>
      <c r="F78" s="19">
        <v>3794.25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f>E78+J78</f>
        <v>3794.25</v>
      </c>
    </row>
    <row r="79" spans="1:20" s="7" customFormat="1" ht="131.25" customHeight="1">
      <c r="A79" s="23" t="s">
        <v>168</v>
      </c>
      <c r="B79" s="23" t="s">
        <v>169</v>
      </c>
      <c r="C79" s="25" t="s">
        <v>35</v>
      </c>
      <c r="D79" s="26" t="s">
        <v>170</v>
      </c>
      <c r="E79" s="18">
        <v>2085662</v>
      </c>
      <c r="F79" s="18">
        <v>2085662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f>E79+J79</f>
        <v>2085662</v>
      </c>
      <c r="Q79" s="6"/>
      <c r="R79" s="6"/>
      <c r="S79" s="6"/>
      <c r="T79" s="6"/>
    </row>
    <row r="80" spans="1:16" ht="15.75">
      <c r="A80" s="23" t="s">
        <v>171</v>
      </c>
      <c r="B80" s="23">
        <v>3240</v>
      </c>
      <c r="C80" s="25"/>
      <c r="D80" s="55" t="s">
        <v>172</v>
      </c>
      <c r="E80" s="18">
        <f>E81</f>
        <v>178624.64</v>
      </c>
      <c r="F80" s="18">
        <f aca="true" t="shared" si="19" ref="F80:P80">F81</f>
        <v>178624.64</v>
      </c>
      <c r="G80" s="18">
        <f t="shared" si="19"/>
        <v>0</v>
      </c>
      <c r="H80" s="18">
        <f t="shared" si="19"/>
        <v>0</v>
      </c>
      <c r="I80" s="18">
        <f t="shared" si="19"/>
        <v>0</v>
      </c>
      <c r="J80" s="18">
        <f t="shared" si="19"/>
        <v>0</v>
      </c>
      <c r="K80" s="18">
        <f t="shared" si="19"/>
        <v>0</v>
      </c>
      <c r="L80" s="18">
        <f t="shared" si="19"/>
        <v>0</v>
      </c>
      <c r="M80" s="18">
        <f t="shared" si="19"/>
        <v>0</v>
      </c>
      <c r="N80" s="18">
        <f t="shared" si="19"/>
        <v>0</v>
      </c>
      <c r="O80" s="18">
        <f t="shared" si="19"/>
        <v>0</v>
      </c>
      <c r="P80" s="18">
        <f t="shared" si="19"/>
        <v>178624.64</v>
      </c>
    </row>
    <row r="81" spans="1:16" ht="36" customHeight="1">
      <c r="A81" s="27" t="s">
        <v>174</v>
      </c>
      <c r="B81" s="27">
        <v>3242</v>
      </c>
      <c r="C81" s="28" t="s">
        <v>173</v>
      </c>
      <c r="D81" s="59" t="s">
        <v>175</v>
      </c>
      <c r="E81" s="19">
        <v>178624.64</v>
      </c>
      <c r="F81" s="19">
        <v>178624.64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f>E81+J81</f>
        <v>178624.64</v>
      </c>
    </row>
    <row r="82" spans="1:20" s="10" customFormat="1" ht="31.5">
      <c r="A82" s="31" t="s">
        <v>120</v>
      </c>
      <c r="B82" s="32"/>
      <c r="C82" s="33"/>
      <c r="D82" s="34" t="s">
        <v>121</v>
      </c>
      <c r="E82" s="20">
        <f>E83</f>
        <v>775338.09</v>
      </c>
      <c r="F82" s="20">
        <f aca="true" t="shared" si="20" ref="F82:P83">F83</f>
        <v>775338.09</v>
      </c>
      <c r="G82" s="20">
        <f t="shared" si="20"/>
        <v>609671.67</v>
      </c>
      <c r="H82" s="20">
        <f t="shared" si="20"/>
        <v>15597.84</v>
      </c>
      <c r="I82" s="54">
        <f t="shared" si="20"/>
        <v>0</v>
      </c>
      <c r="J82" s="20">
        <f t="shared" si="20"/>
        <v>49835.1</v>
      </c>
      <c r="K82" s="20">
        <f t="shared" si="20"/>
        <v>49835.1</v>
      </c>
      <c r="L82" s="20">
        <f t="shared" si="20"/>
        <v>41416.2</v>
      </c>
      <c r="M82" s="20">
        <f t="shared" si="20"/>
        <v>0</v>
      </c>
      <c r="N82" s="20">
        <f t="shared" si="20"/>
        <v>0</v>
      </c>
      <c r="O82" s="54">
        <f t="shared" si="20"/>
        <v>0</v>
      </c>
      <c r="P82" s="20">
        <f t="shared" si="20"/>
        <v>825173.19</v>
      </c>
      <c r="Q82" s="9"/>
      <c r="R82" s="9"/>
      <c r="S82" s="9"/>
      <c r="T82" s="9"/>
    </row>
    <row r="83" spans="1:20" s="7" customFormat="1" ht="42" customHeight="1">
      <c r="A83" s="23" t="s">
        <v>122</v>
      </c>
      <c r="B83" s="24"/>
      <c r="C83" s="25"/>
      <c r="D83" s="26" t="s">
        <v>121</v>
      </c>
      <c r="E83" s="18">
        <f>E84</f>
        <v>775338.09</v>
      </c>
      <c r="F83" s="18">
        <f t="shared" si="20"/>
        <v>775338.09</v>
      </c>
      <c r="G83" s="18">
        <f t="shared" si="20"/>
        <v>609671.67</v>
      </c>
      <c r="H83" s="18">
        <f t="shared" si="20"/>
        <v>15597.84</v>
      </c>
      <c r="I83" s="18">
        <f t="shared" si="20"/>
        <v>0</v>
      </c>
      <c r="J83" s="18">
        <f t="shared" si="20"/>
        <v>49835.1</v>
      </c>
      <c r="K83" s="18">
        <f t="shared" si="20"/>
        <v>49835.1</v>
      </c>
      <c r="L83" s="18">
        <f t="shared" si="20"/>
        <v>41416.2</v>
      </c>
      <c r="M83" s="18">
        <f t="shared" si="20"/>
        <v>0</v>
      </c>
      <c r="N83" s="18">
        <f t="shared" si="20"/>
        <v>0</v>
      </c>
      <c r="O83" s="18">
        <f t="shared" si="20"/>
        <v>0</v>
      </c>
      <c r="P83" s="18">
        <f t="shared" si="20"/>
        <v>825173.19</v>
      </c>
      <c r="Q83" s="6"/>
      <c r="R83" s="6"/>
      <c r="S83" s="6"/>
      <c r="T83" s="6"/>
    </row>
    <row r="84" spans="1:16" ht="60" customHeight="1">
      <c r="A84" s="27" t="s">
        <v>123</v>
      </c>
      <c r="B84" s="27" t="s">
        <v>125</v>
      </c>
      <c r="C84" s="28" t="s">
        <v>124</v>
      </c>
      <c r="D84" s="29" t="s">
        <v>126</v>
      </c>
      <c r="E84" s="19">
        <v>775338.09</v>
      </c>
      <c r="F84" s="19">
        <v>775338.09</v>
      </c>
      <c r="G84" s="19">
        <v>609671.67</v>
      </c>
      <c r="H84" s="19">
        <v>15597.84</v>
      </c>
      <c r="I84" s="49">
        <v>0</v>
      </c>
      <c r="J84" s="19">
        <v>49835.1</v>
      </c>
      <c r="K84" s="19">
        <v>49835.1</v>
      </c>
      <c r="L84" s="19">
        <v>41416.2</v>
      </c>
      <c r="M84" s="19">
        <v>0</v>
      </c>
      <c r="N84" s="19">
        <v>0</v>
      </c>
      <c r="O84" s="49">
        <v>0</v>
      </c>
      <c r="P84" s="19">
        <f>E84+J84</f>
        <v>825173.19</v>
      </c>
    </row>
    <row r="85" spans="1:16" ht="34.5" customHeight="1">
      <c r="A85" s="31" t="s">
        <v>127</v>
      </c>
      <c r="B85" s="32"/>
      <c r="C85" s="33"/>
      <c r="D85" s="34" t="s">
        <v>128</v>
      </c>
      <c r="E85" s="20">
        <f>E86</f>
        <v>12175307</v>
      </c>
      <c r="F85" s="20">
        <f aca="true" t="shared" si="21" ref="F85:P85">F86</f>
        <v>12175307</v>
      </c>
      <c r="G85" s="20">
        <f t="shared" si="21"/>
        <v>0</v>
      </c>
      <c r="H85" s="20">
        <f t="shared" si="21"/>
        <v>0</v>
      </c>
      <c r="I85" s="54">
        <f t="shared" si="21"/>
        <v>0</v>
      </c>
      <c r="J85" s="20">
        <f t="shared" si="21"/>
        <v>0</v>
      </c>
      <c r="K85" s="20">
        <f t="shared" si="21"/>
        <v>0</v>
      </c>
      <c r="L85" s="20">
        <f t="shared" si="21"/>
        <v>0</v>
      </c>
      <c r="M85" s="20">
        <f t="shared" si="21"/>
        <v>0</v>
      </c>
      <c r="N85" s="20">
        <f t="shared" si="21"/>
        <v>0</v>
      </c>
      <c r="O85" s="54">
        <f t="shared" si="21"/>
        <v>0</v>
      </c>
      <c r="P85" s="20">
        <f t="shared" si="21"/>
        <v>12175307</v>
      </c>
    </row>
    <row r="86" spans="1:16" ht="60" customHeight="1">
      <c r="A86" s="23" t="s">
        <v>129</v>
      </c>
      <c r="B86" s="24"/>
      <c r="C86" s="25"/>
      <c r="D86" s="26" t="s">
        <v>130</v>
      </c>
      <c r="E86" s="18">
        <f>E88+E89+E90+E87</f>
        <v>12175307</v>
      </c>
      <c r="F86" s="18">
        <f aca="true" t="shared" si="22" ref="F86:P86">F88+F89+F90+F87</f>
        <v>12175307</v>
      </c>
      <c r="G86" s="18">
        <f t="shared" si="22"/>
        <v>0</v>
      </c>
      <c r="H86" s="18">
        <f t="shared" si="22"/>
        <v>0</v>
      </c>
      <c r="I86" s="18">
        <f t="shared" si="22"/>
        <v>0</v>
      </c>
      <c r="J86" s="18">
        <f t="shared" si="22"/>
        <v>0</v>
      </c>
      <c r="K86" s="18">
        <f t="shared" si="22"/>
        <v>0</v>
      </c>
      <c r="L86" s="18">
        <f t="shared" si="22"/>
        <v>0</v>
      </c>
      <c r="M86" s="18">
        <f t="shared" si="22"/>
        <v>0</v>
      </c>
      <c r="N86" s="18">
        <f t="shared" si="22"/>
        <v>0</v>
      </c>
      <c r="O86" s="18">
        <f t="shared" si="22"/>
        <v>0</v>
      </c>
      <c r="P86" s="18">
        <f t="shared" si="22"/>
        <v>12175307</v>
      </c>
    </row>
    <row r="87" spans="1:16" ht="78" customHeight="1">
      <c r="A87" s="27" t="s">
        <v>189</v>
      </c>
      <c r="B87" s="62" t="s">
        <v>190</v>
      </c>
      <c r="C87" s="63" t="s">
        <v>29</v>
      </c>
      <c r="D87" s="29" t="s">
        <v>191</v>
      </c>
      <c r="E87" s="19">
        <v>2035872</v>
      </c>
      <c r="F87" s="19">
        <v>2035872</v>
      </c>
      <c r="G87" s="19">
        <v>0</v>
      </c>
      <c r="H87" s="19">
        <v>0</v>
      </c>
      <c r="I87" s="4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49">
        <v>0</v>
      </c>
      <c r="P87" s="19">
        <f>E87+J87</f>
        <v>2035872</v>
      </c>
    </row>
    <row r="88" spans="1:16" ht="39.75" customHeight="1">
      <c r="A88" s="27" t="s">
        <v>131</v>
      </c>
      <c r="B88" s="27" t="s">
        <v>132</v>
      </c>
      <c r="C88" s="28" t="s">
        <v>29</v>
      </c>
      <c r="D88" s="29" t="s">
        <v>147</v>
      </c>
      <c r="E88" s="19">
        <v>5787298</v>
      </c>
      <c r="F88" s="19">
        <v>5787298</v>
      </c>
      <c r="G88" s="19">
        <v>0</v>
      </c>
      <c r="H88" s="19">
        <v>0</v>
      </c>
      <c r="I88" s="4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49">
        <v>0</v>
      </c>
      <c r="P88" s="19">
        <f>E88+J88</f>
        <v>5787298</v>
      </c>
    </row>
    <row r="89" spans="1:16" ht="57" customHeight="1">
      <c r="A89" s="27" t="s">
        <v>133</v>
      </c>
      <c r="B89" s="27" t="s">
        <v>134</v>
      </c>
      <c r="C89" s="28" t="s">
        <v>29</v>
      </c>
      <c r="D89" s="29" t="s">
        <v>135</v>
      </c>
      <c r="E89" s="19">
        <v>4292700</v>
      </c>
      <c r="F89" s="19">
        <v>4292700</v>
      </c>
      <c r="G89" s="19">
        <v>0</v>
      </c>
      <c r="H89" s="19">
        <v>0</v>
      </c>
      <c r="I89" s="4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49">
        <v>0</v>
      </c>
      <c r="P89" s="19">
        <f>E89+J89</f>
        <v>4292700</v>
      </c>
    </row>
    <row r="90" spans="1:16" ht="75.75" customHeight="1">
      <c r="A90" s="27" t="s">
        <v>165</v>
      </c>
      <c r="B90" s="27" t="s">
        <v>166</v>
      </c>
      <c r="C90" s="28" t="s">
        <v>29</v>
      </c>
      <c r="D90" s="29" t="s">
        <v>167</v>
      </c>
      <c r="E90" s="19">
        <v>59437</v>
      </c>
      <c r="F90" s="19">
        <v>59437</v>
      </c>
      <c r="G90" s="19">
        <v>0</v>
      </c>
      <c r="H90" s="19">
        <v>0</v>
      </c>
      <c r="I90" s="4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49">
        <v>0</v>
      </c>
      <c r="P90" s="19">
        <f>E90+J90</f>
        <v>59437</v>
      </c>
    </row>
    <row r="91" spans="1:16" s="6" customFormat="1" ht="24.75" customHeight="1">
      <c r="A91" s="35"/>
      <c r="B91" s="36" t="s">
        <v>138</v>
      </c>
      <c r="C91" s="37"/>
      <c r="D91" s="38" t="s">
        <v>8</v>
      </c>
      <c r="E91" s="18">
        <f aca="true" t="shared" si="23" ref="E91:P91">E85+E82+E49+E18+E15+E32</f>
        <v>93488026.79</v>
      </c>
      <c r="F91" s="18">
        <f t="shared" si="23"/>
        <v>93488026.79</v>
      </c>
      <c r="G91" s="18">
        <f t="shared" si="23"/>
        <v>12054791.6</v>
      </c>
      <c r="H91" s="18">
        <f t="shared" si="23"/>
        <v>1327446.8599999999</v>
      </c>
      <c r="I91" s="18">
        <f t="shared" si="23"/>
        <v>0</v>
      </c>
      <c r="J91" s="18">
        <f t="shared" si="23"/>
        <v>2434602.6399999997</v>
      </c>
      <c r="K91" s="18">
        <f t="shared" si="23"/>
        <v>265758.44</v>
      </c>
      <c r="L91" s="18">
        <f t="shared" si="23"/>
        <v>50884</v>
      </c>
      <c r="M91" s="18">
        <f t="shared" si="23"/>
        <v>0</v>
      </c>
      <c r="N91" s="18">
        <f t="shared" si="23"/>
        <v>2168844.2</v>
      </c>
      <c r="O91" s="18">
        <f t="shared" si="23"/>
        <v>2168844.2</v>
      </c>
      <c r="P91" s="18">
        <f t="shared" si="23"/>
        <v>95922629.42999999</v>
      </c>
    </row>
    <row r="92" spans="5:16" ht="15.75"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5:20" s="7" customFormat="1" ht="18" customHeight="1"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6"/>
      <c r="R93" s="6"/>
      <c r="S93" s="6"/>
      <c r="T93" s="6"/>
    </row>
    <row r="94" spans="2:20" s="14" customFormat="1" ht="20.25">
      <c r="B94" s="13"/>
      <c r="E94" s="60"/>
      <c r="F94" s="69"/>
      <c r="G94" s="71"/>
      <c r="H94" s="71"/>
      <c r="I94" s="70"/>
      <c r="J94" s="60"/>
      <c r="K94" s="68"/>
      <c r="L94" s="68"/>
      <c r="M94" s="15"/>
      <c r="N94" s="15"/>
      <c r="O94" s="15"/>
      <c r="P94" s="60"/>
      <c r="Q94" s="15"/>
      <c r="R94" s="15"/>
      <c r="S94" s="15"/>
      <c r="T94" s="15"/>
    </row>
    <row r="95" spans="3:20" s="39" customFormat="1" ht="22.5">
      <c r="C95" s="39" t="s">
        <v>194</v>
      </c>
      <c r="E95" s="40"/>
      <c r="F95" s="41"/>
      <c r="G95" s="41"/>
      <c r="H95" s="41"/>
      <c r="I95" s="41"/>
      <c r="J95" s="41" t="s">
        <v>195</v>
      </c>
      <c r="K95" s="41"/>
      <c r="L95" s="41"/>
      <c r="M95" s="41"/>
      <c r="N95" s="41"/>
      <c r="O95" s="41"/>
      <c r="P95" s="40"/>
      <c r="Q95" s="41"/>
      <c r="R95" s="41"/>
      <c r="S95" s="41"/>
      <c r="T95" s="41"/>
    </row>
    <row r="96" spans="5:20" s="14" customFormat="1" ht="20.25"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5:20" s="14" customFormat="1" ht="20.25"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5:20" s="14" customFormat="1" ht="20.25"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5:20" s="14" customFormat="1" ht="20.25"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5:20" s="14" customFormat="1" ht="20.25"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</sheetData>
  <sheetProtection/>
  <mergeCells count="22">
    <mergeCell ref="N11:N13"/>
    <mergeCell ref="G12:G13"/>
    <mergeCell ref="J11:J13"/>
    <mergeCell ref="K11:K13"/>
    <mergeCell ref="H12:H13"/>
    <mergeCell ref="I11:I13"/>
    <mergeCell ref="G11:H11"/>
    <mergeCell ref="M12:M13"/>
    <mergeCell ref="A6:P6"/>
    <mergeCell ref="A7:P7"/>
    <mergeCell ref="A10:A13"/>
    <mergeCell ref="B10:B13"/>
    <mergeCell ref="C10:C13"/>
    <mergeCell ref="O12:O13"/>
    <mergeCell ref="P10:P13"/>
    <mergeCell ref="F11:F13"/>
    <mergeCell ref="E11:E13"/>
    <mergeCell ref="J10:O10"/>
    <mergeCell ref="D10:D13"/>
    <mergeCell ref="E10:I10"/>
    <mergeCell ref="L11:M11"/>
    <mergeCell ref="L12:L13"/>
  </mergeCells>
  <printOptions/>
  <pageMargins left="0.3937007874015748" right="0.1968503937007874" top="0.3937007874015748" bottom="0.1968503937007874" header="0" footer="0"/>
  <pageSetup fitToHeight="3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2018-08-23T07:26:17Z</cp:lastPrinted>
  <dcterms:created xsi:type="dcterms:W3CDTF">2017-12-14T18:47:51Z</dcterms:created>
  <dcterms:modified xsi:type="dcterms:W3CDTF">2018-12-14T07:24:25Z</dcterms:modified>
  <cp:category/>
  <cp:version/>
  <cp:contentType/>
  <cp:contentStatus/>
</cp:coreProperties>
</file>