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920" activeTab="0"/>
  </bookViews>
  <sheets>
    <sheet name="додаток 4" sheetId="1" r:id="rId1"/>
  </sheets>
  <definedNames>
    <definedName name="_xlnm.Print_Titles" localSheetId="0">'додаток 4'!$B:$C</definedName>
    <definedName name="_xlnm.Print_Area" localSheetId="0">'додаток 4'!$B$1:$AP$26</definedName>
  </definedNames>
  <calcPr fullCalcOnLoad="1"/>
</workbook>
</file>

<file path=xl/sharedStrings.xml><?xml version="1.0" encoding="utf-8"?>
<sst xmlns="http://schemas.openxmlformats.org/spreadsheetml/2006/main" count="114" uniqueCount="100">
  <si>
    <t>Код бюджету</t>
  </si>
  <si>
    <t xml:space="preserve">Назва місцевого бюджету адміністративно-територіальної одиниці  </t>
  </si>
  <si>
    <t>Новов’язівська сільська рада</t>
  </si>
  <si>
    <t>Новоіванівська сільська рада</t>
  </si>
  <si>
    <t>Олександрівська сільська рада</t>
  </si>
  <si>
    <t>Чаплинська сільська рада</t>
  </si>
  <si>
    <t>Шандрівська сільська рада</t>
  </si>
  <si>
    <t>на розроблення проектів землеустрою для учасників бойових дій, які брали безпосередню участь в антитерористичній операції, забезпечення її проведення, та членам сімей загиблих учасників бойових дій</t>
  </si>
  <si>
    <t>Всього</t>
  </si>
  <si>
    <t>Обсяги міжбюджетних трансфертів, що передаються з обласного бюджету до  районного бюджету</t>
  </si>
  <si>
    <t>грн.</t>
  </si>
  <si>
    <t>04322504000</t>
  </si>
  <si>
    <t>04322505000</t>
  </si>
  <si>
    <t>04322506000</t>
  </si>
  <si>
    <t>04322509000</t>
  </si>
  <si>
    <t>04322511000</t>
  </si>
  <si>
    <t xml:space="preserve"> Додаток №4</t>
  </si>
  <si>
    <t>Дитячі садки</t>
  </si>
  <si>
    <t>Бібліотеки</t>
  </si>
  <si>
    <t>Будинки культури</t>
  </si>
  <si>
    <t>РКЗ "Юр’ївський центр первинної медико-санітарної допомоги"</t>
  </si>
  <si>
    <t>КЗ "Юр’ївська ЦРЛ" ДОР"</t>
  </si>
  <si>
    <t>Обсяги міжбюджетних трансфертів, що передаються з районного  бюджету до бюджетів сіл</t>
  </si>
  <si>
    <t>Показники міжбюджетних трансфертів між  районним бюджетом та  іншими бюджетами  на 2018 рік</t>
  </si>
  <si>
    <t>КПКВ  0619310 "Субвенція з місцевого бюджету на здійснення переданих видатків у сфері освіти за рахунок коштів освітньої субвенції"</t>
  </si>
  <si>
    <t>КПКВ  0619150 "Інші дотації з місцевого бюджету"</t>
  </si>
  <si>
    <t>на утримання загальноосвітніх закладів</t>
  </si>
  <si>
    <t>на утримання об’єктів соціально-культурної сфери району</t>
  </si>
  <si>
    <t xml:space="preserve">Обсяги міжбюджетних трансфертів, що передаються з  сільських та селищного бюджетів до районого бюджету </t>
  </si>
  <si>
    <t>КФКД 41040400 "Інші дотації з місцевого бюджету"</t>
  </si>
  <si>
    <t>КПКВ 3719150  "Інші дотації з місцевого бюджету"</t>
  </si>
  <si>
    <t xml:space="preserve"> Загальноосвітні  заклади</t>
  </si>
  <si>
    <t>КПКВ  3719410 "Субвенція  з місцевого бюджету на здійснення переданих видатків у сфері охорони здоров’я за рахунок коштів медичної субвенції"</t>
  </si>
  <si>
    <t>КПКВ  3719460 "Субвенція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бюджету"</t>
  </si>
  <si>
    <t>до рішення районної ради</t>
  </si>
  <si>
    <t>Обласний бюджет</t>
  </si>
  <si>
    <t>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</t>
  </si>
  <si>
    <t>КПКВ  0219770 "Інші субвенції з місцевого бюджету"</t>
  </si>
  <si>
    <t>на оснащення закладів загальної середньої освіти з поглибленим/ профільним навчанням та опорних шкіл засобами навчання</t>
  </si>
  <si>
    <t>на придбання обладнання та витратних матеріалів для початкової школи</t>
  </si>
  <si>
    <t>на виготовлення органами ведення Державного реєстру виборців списків виборців та іменних запрошень для підготовки і проведення перших виборів депутатів сільських, селищних, міських рад і відповідних сільських, селищних, міських голів</t>
  </si>
  <si>
    <t>на відшкодування вартості лікарських засобів для лікування окремих захворювань</t>
  </si>
  <si>
    <t>на утримання закладів охорони здоров’я</t>
  </si>
  <si>
    <t>Обсяги міжбюджетних трансфертів, що передаються  з районного бюджету до обласного бюджету</t>
  </si>
  <si>
    <t xml:space="preserve">КФКД 41053000 </t>
  </si>
  <si>
    <t>КФКД 41052000</t>
  </si>
  <si>
    <t xml:space="preserve">Обсяги міжбюджетних трансфертів, що передаються з бюджетів сіл, бюд до районного  бюджету </t>
  </si>
  <si>
    <t>КПКВ 3719130 "Дотація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бюджету"</t>
  </si>
  <si>
    <t>КФКД 41051100</t>
  </si>
  <si>
    <t>спеціальний фонд</t>
  </si>
  <si>
    <t>загальний фонд</t>
  </si>
  <si>
    <t>КПКВ  0619320  "Субвенція з місцевого бюджету за рахунок залишку коштів освітньої субвенції, що утворився на початок бюджетного періоду"</t>
  </si>
  <si>
    <t>на облаштування загальноосвітніх закладів</t>
  </si>
  <si>
    <t>КФКД 410539000 "Інші субвенції з місцевого бюджету"</t>
  </si>
  <si>
    <t>на утримання об’єктів соціально-культурної сфери району та фіннасування програм соціального захисту населення</t>
  </si>
  <si>
    <t>Юр’ївська селищна рада</t>
  </si>
  <si>
    <t>04552000000</t>
  </si>
  <si>
    <t>04528000000</t>
  </si>
  <si>
    <t>Варварівська сільська рада</t>
  </si>
  <si>
    <t xml:space="preserve">Керуючий справами районної ради </t>
  </si>
  <si>
    <t>Ю.В. Борисенко</t>
  </si>
  <si>
    <t>04100000000</t>
  </si>
  <si>
    <t xml:space="preserve">Обсяги міжбюджетних трансфертів, що передаються з обласного бюджету до районного бюджету за рахунок коштів  державного бюджету </t>
  </si>
  <si>
    <t>Обсяги міжбюджетних трансфертів, що передаються з районного бюджету до  сільських та селищного бюджетів за рахунок державного бюджету</t>
  </si>
  <si>
    <t>в тому числі</t>
  </si>
  <si>
    <t>КФКД 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</si>
  <si>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</si>
  <si>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КФКД 41050100</t>
  </si>
  <si>
    <t>КФКД 41050200</t>
  </si>
  <si>
    <t>КФКД 41050300</t>
  </si>
  <si>
    <t>КФКД 41050700</t>
  </si>
  <si>
    <t>субвенції на здійснення програм соціального захисту</t>
  </si>
  <si>
    <t>Разом по бюджетах сіл та селищного бюджету</t>
  </si>
  <si>
    <t>на утримання (ЦТТМ)</t>
  </si>
  <si>
    <t>на утримання ДЮСШ</t>
  </si>
  <si>
    <t>Обсяги міжбюджетних трансфертів, що передаються з районного  бюджету до бюджетів сіл та селищного бюджету</t>
  </si>
  <si>
    <t>Разом</t>
  </si>
  <si>
    <t>КФКД 41051400</t>
  </si>
  <si>
    <t xml:space="preserve">КПКВ  0619350  "Субвенція з місцевого бюджету за рахунок </t>
  </si>
  <si>
    <t>Субвенція з місцевого бюджету на забезпечення якісної, сучасної та достіпної загальної середньої освіти "Нова українська школа" за рахунок відповідної субвенції з державного бюджету</t>
  </si>
  <si>
    <t>Обсяги міжбюджетних трансфертів, що передаються з районного  бюджету до державного бюджету</t>
  </si>
  <si>
    <t>КПКВ 0219800  "Інші дотації з місцевого бюджету"</t>
  </si>
  <si>
    <t>на виконання заходів «Програми забезпечення особистої безпеки громадян та запобігання і  припинення правопорушень у Юр’ївському районі на 2017-2021  роки»</t>
  </si>
  <si>
    <t xml:space="preserve">на виконання завдань і заходів районної  програми  забезпечення виконання  Юр’ївською   районною державною адміністрацією  делегованих повноважень </t>
  </si>
  <si>
    <t>Державний бюджет</t>
  </si>
  <si>
    <t>на виконання заходів районної програми підтримки державної політики у сфері казначейського обслуговування бюджетних коштіва в Управлінні Державної казначейської служби України в Юр’ївському районі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</si>
  <si>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</si>
  <si>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</si>
  <si>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</si>
  <si>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</si>
  <si>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</si>
  <si>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</si>
  <si>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 відповідної субвенції з державного бюджету</t>
  </si>
  <si>
    <t>1</t>
  </si>
  <si>
    <t>2</t>
  </si>
  <si>
    <t>22</t>
  </si>
  <si>
    <t>23</t>
  </si>
  <si>
    <t>24</t>
  </si>
  <si>
    <t>25</t>
  </si>
  <si>
    <t>від 13.12.2018 № 274-31/VII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</si>
</sst>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  <numFmt numFmtId="194" formatCode="0.000"/>
    <numFmt numFmtId="195" formatCode="#,##0.0000"/>
  </numFmts>
  <fonts count="30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8" fillId="0" borderId="0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vertical="center" wrapText="1"/>
    </xf>
    <xf numFmtId="0" fontId="1" fillId="24" borderId="15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left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3"/>
  <sheetViews>
    <sheetView tabSelected="1" view="pageBreakPreview" zoomScale="50" zoomScaleNormal="60" zoomScaleSheetLayoutView="50" workbookViewId="0" topLeftCell="F1">
      <selection activeCell="Q3" sqref="Q3"/>
    </sheetView>
  </sheetViews>
  <sheetFormatPr defaultColWidth="7.875" defaultRowHeight="12.75"/>
  <cols>
    <col min="1" max="1" width="0.37109375" style="2" hidden="1" customWidth="1"/>
    <col min="2" max="2" width="23.125" style="2" customWidth="1"/>
    <col min="3" max="3" width="41.625" style="2" customWidth="1"/>
    <col min="4" max="4" width="17.25390625" style="2" customWidth="1"/>
    <col min="5" max="5" width="17.00390625" style="2" customWidth="1"/>
    <col min="6" max="6" width="20.25390625" style="2" customWidth="1"/>
    <col min="7" max="7" width="26.875" style="2" customWidth="1"/>
    <col min="8" max="8" width="22.25390625" style="2" customWidth="1"/>
    <col min="9" max="9" width="21.75390625" style="2" customWidth="1"/>
    <col min="10" max="10" width="24.00390625" style="2" customWidth="1"/>
    <col min="11" max="11" width="23.625" style="2" customWidth="1"/>
    <col min="12" max="12" width="23.00390625" style="2" customWidth="1"/>
    <col min="13" max="13" width="19.25390625" style="2" customWidth="1"/>
    <col min="14" max="14" width="23.25390625" style="2" customWidth="1"/>
    <col min="15" max="15" width="24.75390625" style="2" customWidth="1"/>
    <col min="16" max="16" width="24.125" style="2" customWidth="1"/>
    <col min="17" max="17" width="17.25390625" style="2" customWidth="1"/>
    <col min="18" max="18" width="24.125" style="2" customWidth="1"/>
    <col min="19" max="19" width="24.625" style="2" customWidth="1"/>
    <col min="20" max="20" width="18.75390625" style="2" customWidth="1"/>
    <col min="21" max="21" width="21.625" style="2" customWidth="1"/>
    <col min="22" max="22" width="26.75390625" style="2" customWidth="1"/>
    <col min="23" max="26" width="33.875" style="2" customWidth="1"/>
    <col min="27" max="27" width="23.00390625" style="2" customWidth="1"/>
    <col min="28" max="28" width="27.75390625" style="2" customWidth="1"/>
    <col min="29" max="29" width="24.25390625" style="2" customWidth="1"/>
    <col min="30" max="30" width="31.00390625" style="2" customWidth="1"/>
    <col min="31" max="31" width="24.625" style="2" customWidth="1"/>
    <col min="32" max="32" width="44.625" style="2" customWidth="1"/>
    <col min="33" max="33" width="39.125" style="2" customWidth="1"/>
    <col min="34" max="34" width="21.375" style="2" customWidth="1"/>
    <col min="35" max="35" width="20.00390625" style="2" customWidth="1"/>
    <col min="36" max="36" width="20.25390625" style="2" customWidth="1"/>
    <col min="37" max="38" width="24.25390625" style="2" customWidth="1"/>
    <col min="39" max="40" width="26.875" style="2" customWidth="1"/>
    <col min="41" max="41" width="30.125" style="2" customWidth="1"/>
    <col min="42" max="42" width="27.375" style="2" customWidth="1"/>
    <col min="43" max="43" width="24.375" style="2" customWidth="1"/>
    <col min="44" max="44" width="22.375" style="2" customWidth="1"/>
    <col min="45" max="45" width="32.00390625" style="2" customWidth="1"/>
    <col min="46" max="46" width="14.75390625" style="2" customWidth="1"/>
    <col min="47" max="47" width="17.25390625" style="2" customWidth="1"/>
    <col min="48" max="16384" width="7.875" style="2" customWidth="1"/>
  </cols>
  <sheetData>
    <row r="1" spans="3:42" ht="27.75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4" t="s">
        <v>16</v>
      </c>
      <c r="R1" s="3"/>
      <c r="T1" s="3"/>
      <c r="U1" s="3"/>
      <c r="V1" s="4"/>
      <c r="W1" s="3"/>
      <c r="X1" s="3"/>
      <c r="Z1" s="3"/>
      <c r="AA1" s="4"/>
      <c r="AB1" s="4"/>
      <c r="AC1" s="4"/>
      <c r="AD1" s="4"/>
      <c r="AE1" s="4"/>
      <c r="AF1" s="4"/>
      <c r="AG1" s="4"/>
      <c r="AO1" s="4"/>
      <c r="AP1" s="5"/>
    </row>
    <row r="2" spans="3:42" ht="29.2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/>
      <c r="O2" s="3"/>
      <c r="P2" s="3"/>
      <c r="Q2" s="5" t="s">
        <v>34</v>
      </c>
      <c r="R2" s="3"/>
      <c r="T2" s="3"/>
      <c r="U2" s="3"/>
      <c r="V2" s="5"/>
      <c r="W2" s="3"/>
      <c r="X2" s="3"/>
      <c r="Z2" s="3"/>
      <c r="AA2" s="5"/>
      <c r="AB2" s="5"/>
      <c r="AC2" s="5"/>
      <c r="AD2" s="5"/>
      <c r="AE2" s="5"/>
      <c r="AF2" s="5"/>
      <c r="AG2" s="5"/>
      <c r="AO2" s="5"/>
      <c r="AP2" s="5"/>
    </row>
    <row r="3" spans="3:42" ht="30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5"/>
      <c r="O3" s="3"/>
      <c r="P3" s="3"/>
      <c r="Q3" s="5" t="s">
        <v>99</v>
      </c>
      <c r="R3" s="3"/>
      <c r="T3" s="3"/>
      <c r="U3" s="3"/>
      <c r="V3" s="5"/>
      <c r="W3" s="3"/>
      <c r="X3" s="3"/>
      <c r="Z3" s="3"/>
      <c r="AA3" s="5"/>
      <c r="AB3" s="5"/>
      <c r="AC3" s="5"/>
      <c r="AD3" s="5"/>
      <c r="AE3" s="5"/>
      <c r="AF3" s="5"/>
      <c r="AG3" s="5"/>
      <c r="AO3" s="5"/>
      <c r="AP3" s="5"/>
    </row>
    <row r="4" spans="2:42" ht="75.75" customHeight="1">
      <c r="B4" s="7"/>
      <c r="C4" s="7"/>
      <c r="D4" s="69" t="s">
        <v>23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7"/>
      <c r="AI4" s="7"/>
      <c r="AJ4" s="7"/>
      <c r="AK4" s="7"/>
      <c r="AL4" s="7"/>
      <c r="AM4" s="7"/>
      <c r="AN4" s="7"/>
      <c r="AO4" s="7"/>
      <c r="AP4" s="7"/>
    </row>
    <row r="5" spans="2:42" ht="51" customHeight="1">
      <c r="B5" s="8"/>
      <c r="C5" s="8"/>
      <c r="D5" s="8"/>
      <c r="E5" s="8"/>
      <c r="F5" s="8"/>
      <c r="G5" s="8"/>
      <c r="H5" s="44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2:42" ht="18" customHeight="1" thickBot="1">
      <c r="B6" s="8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T6" s="3"/>
      <c r="U6" s="3"/>
      <c r="V6" s="3"/>
      <c r="AA6" s="3"/>
      <c r="AB6" s="3"/>
      <c r="AP6" s="3" t="s">
        <v>10</v>
      </c>
    </row>
    <row r="7" spans="2:42" ht="218.25" customHeight="1" thickBot="1">
      <c r="B7" s="73" t="s">
        <v>0</v>
      </c>
      <c r="C7" s="49" t="s">
        <v>1</v>
      </c>
      <c r="D7" s="77" t="s">
        <v>22</v>
      </c>
      <c r="E7" s="78"/>
      <c r="F7" s="79"/>
      <c r="G7" s="9" t="s">
        <v>46</v>
      </c>
      <c r="H7" s="70" t="s">
        <v>75</v>
      </c>
      <c r="I7" s="71"/>
      <c r="J7" s="71"/>
      <c r="K7" s="72"/>
      <c r="L7" s="70" t="s">
        <v>63</v>
      </c>
      <c r="M7" s="71"/>
      <c r="N7" s="71"/>
      <c r="O7" s="71"/>
      <c r="P7" s="71"/>
      <c r="Q7" s="71"/>
      <c r="R7" s="71"/>
      <c r="S7" s="71"/>
      <c r="T7" s="71"/>
      <c r="U7" s="71"/>
      <c r="V7" s="9" t="s">
        <v>43</v>
      </c>
      <c r="W7" s="94" t="s">
        <v>80</v>
      </c>
      <c r="X7" s="48"/>
      <c r="Y7" s="48"/>
      <c r="Z7" s="48"/>
      <c r="AA7" s="91" t="s">
        <v>76</v>
      </c>
      <c r="AB7" s="9" t="s">
        <v>28</v>
      </c>
      <c r="AC7" s="70" t="s">
        <v>62</v>
      </c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2"/>
      <c r="AO7" s="9" t="s">
        <v>9</v>
      </c>
      <c r="AP7" s="82" t="s">
        <v>76</v>
      </c>
    </row>
    <row r="8" spans="2:42" ht="318" customHeight="1" thickBot="1">
      <c r="B8" s="74"/>
      <c r="C8" s="74"/>
      <c r="D8" s="80" t="s">
        <v>30</v>
      </c>
      <c r="E8" s="47"/>
      <c r="F8" s="47"/>
      <c r="G8" s="47"/>
      <c r="H8" s="47"/>
      <c r="I8" s="47"/>
      <c r="J8" s="48"/>
      <c r="K8" s="11" t="s">
        <v>25</v>
      </c>
      <c r="L8" s="95" t="s">
        <v>47</v>
      </c>
      <c r="M8" s="101"/>
      <c r="N8" s="96"/>
      <c r="O8" s="12" t="s">
        <v>24</v>
      </c>
      <c r="P8" s="95" t="s">
        <v>51</v>
      </c>
      <c r="Q8" s="96"/>
      <c r="R8" s="12" t="s">
        <v>78</v>
      </c>
      <c r="S8" s="70" t="s">
        <v>32</v>
      </c>
      <c r="T8" s="72"/>
      <c r="U8" s="10" t="s">
        <v>33</v>
      </c>
      <c r="V8" s="9" t="s">
        <v>37</v>
      </c>
      <c r="W8" s="94" t="s">
        <v>81</v>
      </c>
      <c r="X8" s="48"/>
      <c r="Y8" s="48"/>
      <c r="Z8" s="48"/>
      <c r="AA8" s="92"/>
      <c r="AB8" s="9" t="s">
        <v>29</v>
      </c>
      <c r="AC8" s="12" t="s">
        <v>65</v>
      </c>
      <c r="AD8" s="12" t="s">
        <v>67</v>
      </c>
      <c r="AE8" s="12" t="s">
        <v>68</v>
      </c>
      <c r="AF8" s="12" t="s">
        <v>69</v>
      </c>
      <c r="AG8" s="12" t="s">
        <v>70</v>
      </c>
      <c r="AH8" s="70" t="s">
        <v>48</v>
      </c>
      <c r="AI8" s="71"/>
      <c r="AJ8" s="72"/>
      <c r="AK8" s="38" t="s">
        <v>77</v>
      </c>
      <c r="AL8" s="70" t="s">
        <v>44</v>
      </c>
      <c r="AM8" s="72"/>
      <c r="AN8" s="9" t="s">
        <v>45</v>
      </c>
      <c r="AO8" s="9" t="s">
        <v>53</v>
      </c>
      <c r="AP8" s="83"/>
    </row>
    <row r="9" spans="2:42" s="13" customFormat="1" ht="48" customHeight="1" thickBot="1">
      <c r="B9" s="74"/>
      <c r="C9" s="74"/>
      <c r="D9" s="45" t="s">
        <v>50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81"/>
      <c r="Q9" s="14" t="s">
        <v>49</v>
      </c>
      <c r="R9" s="45" t="s">
        <v>50</v>
      </c>
      <c r="S9" s="46"/>
      <c r="T9" s="46"/>
      <c r="U9" s="81"/>
      <c r="V9" s="14" t="s">
        <v>50</v>
      </c>
      <c r="W9" s="59" t="s">
        <v>50</v>
      </c>
      <c r="X9" s="60"/>
      <c r="Y9" s="61"/>
      <c r="Z9" s="43" t="s">
        <v>49</v>
      </c>
      <c r="AA9" s="92"/>
      <c r="AB9" s="45" t="s">
        <v>50</v>
      </c>
      <c r="AC9" s="81"/>
      <c r="AD9" s="46" t="s">
        <v>71</v>
      </c>
      <c r="AE9" s="46"/>
      <c r="AF9" s="46"/>
      <c r="AG9" s="81"/>
      <c r="AH9" s="45" t="s">
        <v>49</v>
      </c>
      <c r="AI9" s="46"/>
      <c r="AJ9" s="81"/>
      <c r="AK9" s="14" t="s">
        <v>50</v>
      </c>
      <c r="AL9" s="45" t="s">
        <v>50</v>
      </c>
      <c r="AM9" s="46"/>
      <c r="AN9" s="46"/>
      <c r="AO9" s="81"/>
      <c r="AP9" s="84"/>
    </row>
    <row r="10" spans="2:42" s="13" customFormat="1" ht="34.5" customHeight="1" thickBot="1">
      <c r="B10" s="75"/>
      <c r="C10" s="75"/>
      <c r="D10" s="55" t="s">
        <v>17</v>
      </c>
      <c r="E10" s="57" t="s">
        <v>18</v>
      </c>
      <c r="F10" s="55" t="s">
        <v>19</v>
      </c>
      <c r="G10" s="57" t="s">
        <v>27</v>
      </c>
      <c r="H10" s="57" t="s">
        <v>73</v>
      </c>
      <c r="I10" s="57" t="s">
        <v>74</v>
      </c>
      <c r="J10" s="55" t="s">
        <v>42</v>
      </c>
      <c r="K10" s="57" t="s">
        <v>31</v>
      </c>
      <c r="L10" s="50" t="s">
        <v>20</v>
      </c>
      <c r="M10" s="52" t="s">
        <v>21</v>
      </c>
      <c r="N10" s="57" t="s">
        <v>26</v>
      </c>
      <c r="O10" s="57" t="s">
        <v>26</v>
      </c>
      <c r="P10" s="97" t="s">
        <v>52</v>
      </c>
      <c r="Q10" s="98"/>
      <c r="R10" s="57" t="s">
        <v>79</v>
      </c>
      <c r="S10" s="50" t="s">
        <v>20</v>
      </c>
      <c r="T10" s="50" t="s">
        <v>21</v>
      </c>
      <c r="U10" s="50" t="s">
        <v>20</v>
      </c>
      <c r="V10" s="50" t="s">
        <v>36</v>
      </c>
      <c r="W10" s="62" t="s">
        <v>82</v>
      </c>
      <c r="X10" s="62" t="s">
        <v>85</v>
      </c>
      <c r="Y10" s="65" t="s">
        <v>83</v>
      </c>
      <c r="Z10" s="66"/>
      <c r="AA10" s="92"/>
      <c r="AB10" s="52" t="s">
        <v>54</v>
      </c>
      <c r="AC10" s="50" t="s">
        <v>66</v>
      </c>
      <c r="AD10" s="50" t="s">
        <v>86</v>
      </c>
      <c r="AE10" s="50" t="s">
        <v>87</v>
      </c>
      <c r="AF10" s="50" t="s">
        <v>88</v>
      </c>
      <c r="AG10" s="50" t="s">
        <v>89</v>
      </c>
      <c r="AH10" s="52" t="s">
        <v>90</v>
      </c>
      <c r="AI10" s="45" t="s">
        <v>64</v>
      </c>
      <c r="AJ10" s="81"/>
      <c r="AK10" s="87" t="s">
        <v>91</v>
      </c>
      <c r="AL10" s="87" t="s">
        <v>92</v>
      </c>
      <c r="AM10" s="14" t="s">
        <v>64</v>
      </c>
      <c r="AN10" s="87" t="s">
        <v>41</v>
      </c>
      <c r="AO10" s="50" t="s">
        <v>7</v>
      </c>
      <c r="AP10" s="85"/>
    </row>
    <row r="11" spans="2:42" ht="393" customHeight="1" thickBot="1">
      <c r="B11" s="76"/>
      <c r="C11" s="76"/>
      <c r="D11" s="56"/>
      <c r="E11" s="58"/>
      <c r="F11" s="56"/>
      <c r="G11" s="58"/>
      <c r="H11" s="58"/>
      <c r="I11" s="58"/>
      <c r="J11" s="56"/>
      <c r="K11" s="58"/>
      <c r="L11" s="51"/>
      <c r="M11" s="53"/>
      <c r="N11" s="58"/>
      <c r="O11" s="58"/>
      <c r="P11" s="99"/>
      <c r="Q11" s="100"/>
      <c r="R11" s="58"/>
      <c r="S11" s="51"/>
      <c r="T11" s="51"/>
      <c r="U11" s="51"/>
      <c r="V11" s="51"/>
      <c r="W11" s="63"/>
      <c r="X11" s="64"/>
      <c r="Y11" s="67"/>
      <c r="Z11" s="68"/>
      <c r="AA11" s="93"/>
      <c r="AB11" s="53"/>
      <c r="AC11" s="51"/>
      <c r="AD11" s="51"/>
      <c r="AE11" s="51"/>
      <c r="AF11" s="51"/>
      <c r="AG11" s="51"/>
      <c r="AH11" s="53"/>
      <c r="AI11" s="15" t="s">
        <v>38</v>
      </c>
      <c r="AJ11" s="16" t="s">
        <v>39</v>
      </c>
      <c r="AK11" s="88"/>
      <c r="AL11" s="88"/>
      <c r="AM11" s="17" t="s">
        <v>40</v>
      </c>
      <c r="AN11" s="88"/>
      <c r="AO11" s="51"/>
      <c r="AP11" s="86"/>
    </row>
    <row r="12" spans="2:42" s="6" customFormat="1" ht="18.75" customHeight="1" thickBot="1">
      <c r="B12" s="18" t="s">
        <v>93</v>
      </c>
      <c r="C12" s="18" t="s">
        <v>94</v>
      </c>
      <c r="D12" s="19">
        <v>3</v>
      </c>
      <c r="E12" s="19">
        <v>4</v>
      </c>
      <c r="F12" s="19">
        <v>5</v>
      </c>
      <c r="G12" s="19">
        <v>6</v>
      </c>
      <c r="H12" s="19">
        <v>7</v>
      </c>
      <c r="I12" s="19">
        <v>8</v>
      </c>
      <c r="J12" s="19">
        <v>9</v>
      </c>
      <c r="K12" s="19">
        <v>10</v>
      </c>
      <c r="L12" s="19">
        <v>11</v>
      </c>
      <c r="M12" s="19">
        <v>12</v>
      </c>
      <c r="N12" s="19">
        <v>13</v>
      </c>
      <c r="O12" s="19">
        <v>14</v>
      </c>
      <c r="P12" s="19">
        <v>15</v>
      </c>
      <c r="Q12" s="19">
        <v>16</v>
      </c>
      <c r="R12" s="19">
        <v>17</v>
      </c>
      <c r="S12" s="19">
        <v>18</v>
      </c>
      <c r="T12" s="19">
        <v>19</v>
      </c>
      <c r="U12" s="19">
        <v>20</v>
      </c>
      <c r="V12" s="19">
        <v>21</v>
      </c>
      <c r="W12" s="18" t="s">
        <v>95</v>
      </c>
      <c r="X12" s="18" t="s">
        <v>96</v>
      </c>
      <c r="Y12" s="18" t="s">
        <v>97</v>
      </c>
      <c r="Z12" s="18" t="s">
        <v>98</v>
      </c>
      <c r="AA12" s="19">
        <v>26</v>
      </c>
      <c r="AB12" s="19">
        <v>27</v>
      </c>
      <c r="AC12" s="19">
        <v>28</v>
      </c>
      <c r="AD12" s="19">
        <v>29</v>
      </c>
      <c r="AE12" s="19">
        <v>30</v>
      </c>
      <c r="AF12" s="19">
        <v>31</v>
      </c>
      <c r="AG12" s="19">
        <v>32</v>
      </c>
      <c r="AH12" s="19">
        <v>33</v>
      </c>
      <c r="AI12" s="19">
        <v>34</v>
      </c>
      <c r="AJ12" s="19">
        <v>35</v>
      </c>
      <c r="AK12" s="19">
        <v>36</v>
      </c>
      <c r="AL12" s="19">
        <v>37</v>
      </c>
      <c r="AM12" s="19">
        <v>38</v>
      </c>
      <c r="AN12" s="19">
        <v>39</v>
      </c>
      <c r="AO12" s="19">
        <v>40</v>
      </c>
      <c r="AP12" s="19">
        <v>41</v>
      </c>
    </row>
    <row r="13" spans="2:42" ht="39.75" customHeight="1" thickBot="1">
      <c r="B13" s="18" t="s">
        <v>11</v>
      </c>
      <c r="C13" s="20" t="s">
        <v>2</v>
      </c>
      <c r="D13" s="40">
        <v>1138128</v>
      </c>
      <c r="E13" s="40">
        <v>57000</v>
      </c>
      <c r="F13" s="40">
        <v>204600</v>
      </c>
      <c r="G13" s="40">
        <f>386657+16003</f>
        <v>402660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39">
        <f>SUM(D13:Z13)</f>
        <v>1802388</v>
      </c>
      <c r="AB13" s="40">
        <f>748355.33+3550</f>
        <v>751905.33</v>
      </c>
      <c r="AC13" s="40"/>
      <c r="AD13" s="40"/>
      <c r="AE13" s="40"/>
      <c r="AF13" s="40"/>
      <c r="AG13" s="40"/>
      <c r="AH13" s="40"/>
      <c r="AI13" s="41"/>
      <c r="AJ13" s="41"/>
      <c r="AK13" s="41"/>
      <c r="AL13" s="40"/>
      <c r="AM13" s="40"/>
      <c r="AN13" s="40"/>
      <c r="AO13" s="40"/>
      <c r="AP13" s="40">
        <f>AB13+AC13+AD13+AE13+AF13+AG13+AH13+AK13+AL13+AN13+AO13</f>
        <v>751905.33</v>
      </c>
    </row>
    <row r="14" spans="2:42" ht="39.75" customHeight="1" thickBot="1">
      <c r="B14" s="18" t="s">
        <v>12</v>
      </c>
      <c r="C14" s="20" t="s">
        <v>3</v>
      </c>
      <c r="D14" s="40">
        <v>1024283</v>
      </c>
      <c r="E14" s="40">
        <v>32500</v>
      </c>
      <c r="F14" s="40">
        <v>32400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39">
        <f aca="true" t="shared" si="0" ref="AA14:AA23">SUM(D14:Z14)</f>
        <v>1089183</v>
      </c>
      <c r="AB14" s="40">
        <v>7500</v>
      </c>
      <c r="AC14" s="40"/>
      <c r="AD14" s="40"/>
      <c r="AE14" s="40"/>
      <c r="AF14" s="40"/>
      <c r="AG14" s="40"/>
      <c r="AH14" s="40"/>
      <c r="AI14" s="41"/>
      <c r="AJ14" s="41"/>
      <c r="AK14" s="41"/>
      <c r="AL14" s="40"/>
      <c r="AM14" s="40"/>
      <c r="AN14" s="40"/>
      <c r="AO14" s="40"/>
      <c r="AP14" s="40">
        <f aca="true" t="shared" si="1" ref="AP14:AP21">AB14+AC14+AD14+AE14+AF14+AG14+AH14+AK14+AL14+AN14+AO14</f>
        <v>7500</v>
      </c>
    </row>
    <row r="15" spans="2:42" ht="39.75" customHeight="1" thickBot="1">
      <c r="B15" s="18" t="s">
        <v>13</v>
      </c>
      <c r="C15" s="20" t="s">
        <v>4</v>
      </c>
      <c r="D15" s="40"/>
      <c r="E15" s="40">
        <v>32900</v>
      </c>
      <c r="F15" s="40">
        <v>84500</v>
      </c>
      <c r="G15" s="40">
        <v>168650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39">
        <f t="shared" si="0"/>
        <v>286050</v>
      </c>
      <c r="AB15" s="40">
        <v>185350</v>
      </c>
      <c r="AC15" s="40"/>
      <c r="AD15" s="40"/>
      <c r="AE15" s="40"/>
      <c r="AF15" s="40"/>
      <c r="AG15" s="40"/>
      <c r="AH15" s="40"/>
      <c r="AI15" s="41"/>
      <c r="AJ15" s="41"/>
      <c r="AK15" s="41"/>
      <c r="AL15" s="40"/>
      <c r="AM15" s="40"/>
      <c r="AN15" s="40"/>
      <c r="AO15" s="40"/>
      <c r="AP15" s="40">
        <f t="shared" si="1"/>
        <v>185350</v>
      </c>
    </row>
    <row r="16" spans="2:42" ht="39.75" customHeight="1" thickBot="1">
      <c r="B16" s="18" t="s">
        <v>14</v>
      </c>
      <c r="C16" s="20" t="s">
        <v>5</v>
      </c>
      <c r="D16" s="40">
        <v>1171054</v>
      </c>
      <c r="E16" s="40">
        <v>59795</v>
      </c>
      <c r="F16" s="40">
        <v>147605</v>
      </c>
      <c r="G16" s="40">
        <f>186748+255-17570</f>
        <v>169433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39">
        <f t="shared" si="0"/>
        <v>1547887</v>
      </c>
      <c r="AB16" s="40">
        <f>309115+1500+700+255+2430</f>
        <v>314000</v>
      </c>
      <c r="AC16" s="40"/>
      <c r="AD16" s="40"/>
      <c r="AE16" s="40"/>
      <c r="AF16" s="40"/>
      <c r="AG16" s="40"/>
      <c r="AH16" s="40"/>
      <c r="AI16" s="41"/>
      <c r="AJ16" s="41"/>
      <c r="AK16" s="41"/>
      <c r="AL16" s="40"/>
      <c r="AM16" s="40"/>
      <c r="AN16" s="40"/>
      <c r="AO16" s="40"/>
      <c r="AP16" s="40">
        <f t="shared" si="1"/>
        <v>314000</v>
      </c>
    </row>
    <row r="17" spans="2:42" ht="39.75" customHeight="1" thickBot="1">
      <c r="B17" s="18" t="s">
        <v>15</v>
      </c>
      <c r="C17" s="20" t="s">
        <v>6</v>
      </c>
      <c r="D17" s="40"/>
      <c r="E17" s="40">
        <v>33900</v>
      </c>
      <c r="F17" s="40">
        <v>45000</v>
      </c>
      <c r="G17" s="40">
        <v>55680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39">
        <f t="shared" si="0"/>
        <v>134580</v>
      </c>
      <c r="AB17" s="40">
        <f>155680-14000</f>
        <v>141680</v>
      </c>
      <c r="AC17" s="40"/>
      <c r="AD17" s="40"/>
      <c r="AE17" s="40"/>
      <c r="AF17" s="40"/>
      <c r="AG17" s="40"/>
      <c r="AH17" s="40"/>
      <c r="AI17" s="41"/>
      <c r="AJ17" s="41"/>
      <c r="AK17" s="41"/>
      <c r="AL17" s="40"/>
      <c r="AM17" s="40"/>
      <c r="AN17" s="40"/>
      <c r="AO17" s="40"/>
      <c r="AP17" s="40">
        <f t="shared" si="1"/>
        <v>141680</v>
      </c>
    </row>
    <row r="18" spans="2:42" ht="39.75" customHeight="1" thickBot="1">
      <c r="B18" s="18" t="s">
        <v>56</v>
      </c>
      <c r="C18" s="20" t="s">
        <v>55</v>
      </c>
      <c r="D18" s="40"/>
      <c r="E18" s="40"/>
      <c r="F18" s="40"/>
      <c r="G18" s="40"/>
      <c r="H18" s="40">
        <f>35572-11860</f>
        <v>23712</v>
      </c>
      <c r="I18" s="40">
        <f>64670</f>
        <v>64670</v>
      </c>
      <c r="J18" s="40">
        <f>70250+557903+2600+2000+14030-14000+203845+1500+700</f>
        <v>838828</v>
      </c>
      <c r="K18" s="42">
        <v>4423013.58</v>
      </c>
      <c r="L18" s="40">
        <f>353900+319221</f>
        <v>673121</v>
      </c>
      <c r="M18" s="40">
        <f>564200+288036</f>
        <v>852236</v>
      </c>
      <c r="N18" s="40">
        <f>425300+85215</f>
        <v>510515</v>
      </c>
      <c r="O18" s="40">
        <v>6233623.21</v>
      </c>
      <c r="P18" s="40">
        <v>1201341.89</v>
      </c>
      <c r="Q18" s="40">
        <v>7156</v>
      </c>
      <c r="R18" s="40">
        <v>75213</v>
      </c>
      <c r="S18" s="40">
        <f>657300+328600+328600</f>
        <v>1314500</v>
      </c>
      <c r="T18" s="40">
        <f>2978200</f>
        <v>2978200</v>
      </c>
      <c r="U18" s="40">
        <v>59437</v>
      </c>
      <c r="V18" s="40"/>
      <c r="W18" s="40"/>
      <c r="X18" s="40"/>
      <c r="Y18" s="40"/>
      <c r="Z18" s="40"/>
      <c r="AA18" s="39">
        <f t="shared" si="0"/>
        <v>19255566.68</v>
      </c>
      <c r="AB18" s="40">
        <f>466608.73+8737.35</f>
        <v>475346.07999999996</v>
      </c>
      <c r="AC18" s="40"/>
      <c r="AD18" s="40"/>
      <c r="AE18" s="40"/>
      <c r="AF18" s="40"/>
      <c r="AG18" s="40"/>
      <c r="AH18" s="40"/>
      <c r="AI18" s="41"/>
      <c r="AJ18" s="41"/>
      <c r="AK18" s="41"/>
      <c r="AL18" s="40"/>
      <c r="AM18" s="40"/>
      <c r="AN18" s="40"/>
      <c r="AO18" s="40"/>
      <c r="AP18" s="40">
        <f t="shared" si="1"/>
        <v>475346.07999999996</v>
      </c>
    </row>
    <row r="19" spans="2:42" ht="39.75" customHeight="1" thickBot="1">
      <c r="B19" s="18" t="s">
        <v>57</v>
      </c>
      <c r="C19" s="20" t="s">
        <v>58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39">
        <f t="shared" si="0"/>
        <v>0</v>
      </c>
      <c r="AB19" s="40">
        <v>627888.16</v>
      </c>
      <c r="AC19" s="40"/>
      <c r="AD19" s="40"/>
      <c r="AE19" s="40"/>
      <c r="AF19" s="40"/>
      <c r="AG19" s="40"/>
      <c r="AH19" s="40"/>
      <c r="AI19" s="41"/>
      <c r="AJ19" s="41"/>
      <c r="AK19" s="41"/>
      <c r="AL19" s="40"/>
      <c r="AM19" s="40"/>
      <c r="AN19" s="40"/>
      <c r="AO19" s="40"/>
      <c r="AP19" s="40">
        <f t="shared" si="1"/>
        <v>627888.16</v>
      </c>
    </row>
    <row r="20" spans="2:42" s="6" customFormat="1" ht="39.75" customHeight="1" thickBot="1">
      <c r="B20" s="21"/>
      <c r="C20" s="22" t="s">
        <v>72</v>
      </c>
      <c r="D20" s="39">
        <f aca="true" t="shared" si="2" ref="D20:Z20">SUM(D13:D19)</f>
        <v>3333465</v>
      </c>
      <c r="E20" s="39">
        <f t="shared" si="2"/>
        <v>216095</v>
      </c>
      <c r="F20" s="39">
        <f t="shared" si="2"/>
        <v>514105</v>
      </c>
      <c r="G20" s="39">
        <f t="shared" si="2"/>
        <v>796423</v>
      </c>
      <c r="H20" s="39">
        <f t="shared" si="2"/>
        <v>23712</v>
      </c>
      <c r="I20" s="39">
        <f t="shared" si="2"/>
        <v>64670</v>
      </c>
      <c r="J20" s="39">
        <f t="shared" si="2"/>
        <v>838828</v>
      </c>
      <c r="K20" s="39">
        <f t="shared" si="2"/>
        <v>4423013.58</v>
      </c>
      <c r="L20" s="39">
        <f aca="true" t="shared" si="3" ref="L20:Q20">SUM(L13:L19)</f>
        <v>673121</v>
      </c>
      <c r="M20" s="39">
        <f t="shared" si="3"/>
        <v>852236</v>
      </c>
      <c r="N20" s="39">
        <f t="shared" si="3"/>
        <v>510515</v>
      </c>
      <c r="O20" s="39">
        <f t="shared" si="3"/>
        <v>6233623.21</v>
      </c>
      <c r="P20" s="39">
        <f t="shared" si="3"/>
        <v>1201341.89</v>
      </c>
      <c r="Q20" s="39">
        <f t="shared" si="3"/>
        <v>7156</v>
      </c>
      <c r="R20" s="39">
        <f t="shared" si="2"/>
        <v>75213</v>
      </c>
      <c r="S20" s="39">
        <f t="shared" si="2"/>
        <v>1314500</v>
      </c>
      <c r="T20" s="39">
        <f t="shared" si="2"/>
        <v>2978200</v>
      </c>
      <c r="U20" s="39">
        <f t="shared" si="2"/>
        <v>59437</v>
      </c>
      <c r="V20" s="39">
        <f t="shared" si="2"/>
        <v>0</v>
      </c>
      <c r="W20" s="39">
        <f t="shared" si="2"/>
        <v>0</v>
      </c>
      <c r="X20" s="39">
        <f t="shared" si="2"/>
        <v>0</v>
      </c>
      <c r="Y20" s="39">
        <f t="shared" si="2"/>
        <v>0</v>
      </c>
      <c r="Z20" s="39">
        <f t="shared" si="2"/>
        <v>0</v>
      </c>
      <c r="AA20" s="39">
        <f t="shared" si="0"/>
        <v>24115654.68</v>
      </c>
      <c r="AB20" s="39">
        <f aca="true" t="shared" si="4" ref="AB20:AG20">SUM(AB13:AB19)</f>
        <v>2503669.5700000003</v>
      </c>
      <c r="AC20" s="39">
        <f t="shared" si="4"/>
        <v>0</v>
      </c>
      <c r="AD20" s="39">
        <f t="shared" si="4"/>
        <v>0</v>
      </c>
      <c r="AE20" s="39">
        <f t="shared" si="4"/>
        <v>0</v>
      </c>
      <c r="AF20" s="39">
        <f t="shared" si="4"/>
        <v>0</v>
      </c>
      <c r="AG20" s="39">
        <f t="shared" si="4"/>
        <v>0</v>
      </c>
      <c r="AH20" s="39">
        <f aca="true" t="shared" si="5" ref="AH20:AO20">SUM(AH13:AH19)</f>
        <v>0</v>
      </c>
      <c r="AI20" s="39">
        <f t="shared" si="5"/>
        <v>0</v>
      </c>
      <c r="AJ20" s="39">
        <f t="shared" si="5"/>
        <v>0</v>
      </c>
      <c r="AK20" s="39">
        <f t="shared" si="5"/>
        <v>0</v>
      </c>
      <c r="AL20" s="39">
        <f t="shared" si="5"/>
        <v>0</v>
      </c>
      <c r="AM20" s="39">
        <f t="shared" si="5"/>
        <v>0</v>
      </c>
      <c r="AN20" s="39">
        <f t="shared" si="5"/>
        <v>0</v>
      </c>
      <c r="AO20" s="39">
        <f t="shared" si="5"/>
        <v>0</v>
      </c>
      <c r="AP20" s="39">
        <f>SUM(AP13:AP19)</f>
        <v>2503669.5700000003</v>
      </c>
    </row>
    <row r="21" spans="2:42" ht="39.75" customHeight="1" thickBot="1">
      <c r="B21" s="18" t="s">
        <v>61</v>
      </c>
      <c r="C21" s="20" t="s">
        <v>35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>
        <v>4684</v>
      </c>
      <c r="W21" s="40"/>
      <c r="X21" s="40"/>
      <c r="Y21" s="40"/>
      <c r="Z21" s="40"/>
      <c r="AA21" s="39">
        <f t="shared" si="0"/>
        <v>4684</v>
      </c>
      <c r="AB21" s="40">
        <f>1700000+550000</f>
        <v>2250000</v>
      </c>
      <c r="AC21" s="40">
        <v>3697400</v>
      </c>
      <c r="AD21" s="40">
        <v>26764900</v>
      </c>
      <c r="AE21" s="40">
        <v>1368692.23</v>
      </c>
      <c r="AF21" s="40">
        <v>20292900</v>
      </c>
      <c r="AG21" s="40">
        <v>2085662</v>
      </c>
      <c r="AH21" s="40">
        <f>AI21+AJ21</f>
        <v>1410039</v>
      </c>
      <c r="AI21" s="41">
        <v>1339500</v>
      </c>
      <c r="AJ21" s="41">
        <f>108266-37727</f>
        <v>70539</v>
      </c>
      <c r="AK21" s="40">
        <v>310359</v>
      </c>
      <c r="AL21" s="40">
        <v>200</v>
      </c>
      <c r="AM21" s="40">
        <v>200</v>
      </c>
      <c r="AN21" s="40">
        <v>59437</v>
      </c>
      <c r="AO21" s="40">
        <v>131000</v>
      </c>
      <c r="AP21" s="40">
        <f t="shared" si="1"/>
        <v>58370589.23</v>
      </c>
    </row>
    <row r="22" spans="2:42" ht="39.75" customHeight="1" thickBot="1">
      <c r="B22" s="18"/>
      <c r="C22" s="20" t="s">
        <v>84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>
        <v>20000</v>
      </c>
      <c r="X22" s="40">
        <v>30000</v>
      </c>
      <c r="Y22" s="40">
        <v>55542</v>
      </c>
      <c r="Z22" s="40">
        <v>17258</v>
      </c>
      <c r="AA22" s="39">
        <f t="shared" si="0"/>
        <v>122800</v>
      </c>
      <c r="AB22" s="40"/>
      <c r="AC22" s="40"/>
      <c r="AD22" s="40"/>
      <c r="AE22" s="40"/>
      <c r="AF22" s="40"/>
      <c r="AG22" s="40"/>
      <c r="AH22" s="40"/>
      <c r="AI22" s="41"/>
      <c r="AJ22" s="41"/>
      <c r="AK22" s="40"/>
      <c r="AL22" s="40"/>
      <c r="AM22" s="40"/>
      <c r="AN22" s="40"/>
      <c r="AO22" s="40"/>
      <c r="AP22" s="40"/>
    </row>
    <row r="23" spans="2:42" s="6" customFormat="1" ht="39.75" customHeight="1" thickBot="1">
      <c r="B23" s="21"/>
      <c r="C23" s="22" t="s">
        <v>8</v>
      </c>
      <c r="D23" s="39">
        <f aca="true" t="shared" si="6" ref="D23:V23">D21+D20+D22</f>
        <v>3333465</v>
      </c>
      <c r="E23" s="39">
        <f t="shared" si="6"/>
        <v>216095</v>
      </c>
      <c r="F23" s="39">
        <f t="shared" si="6"/>
        <v>514105</v>
      </c>
      <c r="G23" s="39">
        <f t="shared" si="6"/>
        <v>796423</v>
      </c>
      <c r="H23" s="39">
        <f t="shared" si="6"/>
        <v>23712</v>
      </c>
      <c r="I23" s="39">
        <f t="shared" si="6"/>
        <v>64670</v>
      </c>
      <c r="J23" s="39">
        <f t="shared" si="6"/>
        <v>838828</v>
      </c>
      <c r="K23" s="39">
        <f t="shared" si="6"/>
        <v>4423013.58</v>
      </c>
      <c r="L23" s="39">
        <f aca="true" t="shared" si="7" ref="L23:Q23">L21+L20+L22</f>
        <v>673121</v>
      </c>
      <c r="M23" s="39">
        <f t="shared" si="7"/>
        <v>852236</v>
      </c>
      <c r="N23" s="39">
        <f t="shared" si="7"/>
        <v>510515</v>
      </c>
      <c r="O23" s="39">
        <f t="shared" si="7"/>
        <v>6233623.21</v>
      </c>
      <c r="P23" s="39">
        <f t="shared" si="7"/>
        <v>1201341.89</v>
      </c>
      <c r="Q23" s="39">
        <f t="shared" si="7"/>
        <v>7156</v>
      </c>
      <c r="R23" s="39">
        <f t="shared" si="6"/>
        <v>75213</v>
      </c>
      <c r="S23" s="39">
        <f t="shared" si="6"/>
        <v>1314500</v>
      </c>
      <c r="T23" s="39">
        <f t="shared" si="6"/>
        <v>2978200</v>
      </c>
      <c r="U23" s="39">
        <f t="shared" si="6"/>
        <v>59437</v>
      </c>
      <c r="V23" s="39">
        <f t="shared" si="6"/>
        <v>4684</v>
      </c>
      <c r="W23" s="39">
        <f>W21+W20+W22</f>
        <v>20000</v>
      </c>
      <c r="X23" s="39">
        <f>X21+X20+X22</f>
        <v>30000</v>
      </c>
      <c r="Y23" s="39">
        <f>Y21+Y20+Y22</f>
        <v>55542</v>
      </c>
      <c r="Z23" s="39">
        <f>Z21+Z20+Z22</f>
        <v>17258</v>
      </c>
      <c r="AA23" s="39">
        <f t="shared" si="0"/>
        <v>24243138.68</v>
      </c>
      <c r="AB23" s="39">
        <f>AB21+AB20</f>
        <v>4753669.57</v>
      </c>
      <c r="AC23" s="39">
        <f aca="true" t="shared" si="8" ref="AC23:AO23">AC21+AC20</f>
        <v>3697400</v>
      </c>
      <c r="AD23" s="39">
        <f t="shared" si="8"/>
        <v>26764900</v>
      </c>
      <c r="AE23" s="39">
        <f t="shared" si="8"/>
        <v>1368692.23</v>
      </c>
      <c r="AF23" s="39">
        <f t="shared" si="8"/>
        <v>20292900</v>
      </c>
      <c r="AG23" s="39">
        <f t="shared" si="8"/>
        <v>2085662</v>
      </c>
      <c r="AH23" s="39">
        <f t="shared" si="8"/>
        <v>1410039</v>
      </c>
      <c r="AI23" s="39">
        <f t="shared" si="8"/>
        <v>1339500</v>
      </c>
      <c r="AJ23" s="39">
        <f t="shared" si="8"/>
        <v>70539</v>
      </c>
      <c r="AK23" s="39">
        <f t="shared" si="8"/>
        <v>310359</v>
      </c>
      <c r="AL23" s="39">
        <f t="shared" si="8"/>
        <v>200</v>
      </c>
      <c r="AM23" s="39">
        <f t="shared" si="8"/>
        <v>200</v>
      </c>
      <c r="AN23" s="39">
        <f t="shared" si="8"/>
        <v>59437</v>
      </c>
      <c r="AO23" s="39">
        <f t="shared" si="8"/>
        <v>131000</v>
      </c>
      <c r="AP23" s="39">
        <f>AP21+AP20</f>
        <v>60874258.8</v>
      </c>
    </row>
    <row r="24" spans="2:42" s="6" customFormat="1" ht="39.75" customHeight="1">
      <c r="B24" s="23"/>
      <c r="C24" s="24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2:42" s="6" customFormat="1" ht="45" customHeight="1">
      <c r="B25" s="23"/>
      <c r="C25" s="24"/>
      <c r="D25" s="25"/>
      <c r="E25" s="25"/>
      <c r="F25" s="25"/>
      <c r="G25" s="36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4"/>
      <c r="X25" s="24"/>
      <c r="Y25" s="24"/>
      <c r="Z25" s="24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6"/>
    </row>
    <row r="26" spans="2:42" s="6" customFormat="1" ht="36.75" customHeight="1">
      <c r="B26" s="23"/>
      <c r="C26" s="24"/>
      <c r="D26" s="25"/>
      <c r="E26" s="25"/>
      <c r="F26" s="3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32"/>
      <c r="W26" s="24"/>
      <c r="X26" s="24"/>
      <c r="Y26" s="24"/>
      <c r="Z26" s="24"/>
      <c r="AA26" s="32"/>
      <c r="AB26" s="25"/>
      <c r="AC26" s="26"/>
      <c r="AD26" s="26"/>
      <c r="AE26" s="26"/>
      <c r="AF26" s="90" t="s">
        <v>59</v>
      </c>
      <c r="AG26" s="90"/>
      <c r="AH26" s="90"/>
      <c r="AI26" s="32"/>
      <c r="AJ26" s="32"/>
      <c r="AK26" s="32"/>
      <c r="AL26" s="89" t="s">
        <v>60</v>
      </c>
      <c r="AM26" s="89"/>
      <c r="AN26" s="89"/>
      <c r="AO26" s="26"/>
      <c r="AP26" s="37"/>
    </row>
    <row r="27" spans="2:42" s="6" customFormat="1" ht="61.5" customHeight="1">
      <c r="B27" s="23"/>
      <c r="C27" s="24"/>
      <c r="E27" s="33"/>
      <c r="F27" s="1"/>
      <c r="G27" s="33"/>
      <c r="H27" s="1"/>
      <c r="I27" s="34"/>
      <c r="J27" s="1"/>
      <c r="K27" s="1"/>
      <c r="L27" s="27"/>
      <c r="M27" s="27"/>
      <c r="N27" s="27"/>
      <c r="O27" s="1"/>
      <c r="P27" s="27"/>
      <c r="Q27" s="27"/>
      <c r="R27" s="27"/>
      <c r="S27" s="1"/>
      <c r="T27" s="28"/>
      <c r="U27" s="27"/>
      <c r="V27" s="28"/>
      <c r="W27" s="24"/>
      <c r="X27" s="24"/>
      <c r="Y27" s="24"/>
      <c r="Z27" s="24"/>
      <c r="AA27" s="28"/>
      <c r="AB27" s="28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</row>
    <row r="28" spans="2:42" s="6" customFormat="1" ht="39" customHeight="1">
      <c r="B28" s="23"/>
      <c r="C28" s="54"/>
      <c r="D28" s="54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5"/>
      <c r="T28" s="28"/>
      <c r="U28" s="28"/>
      <c r="V28" s="28"/>
      <c r="W28" s="28"/>
      <c r="X28" s="28"/>
      <c r="Y28" s="28"/>
      <c r="Z28" s="28"/>
      <c r="AA28" s="28"/>
      <c r="AB28" s="28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</row>
    <row r="29" ht="31.5" customHeight="1">
      <c r="D29" s="29"/>
    </row>
    <row r="31" spans="2:41" ht="18.75">
      <c r="B31" s="6"/>
      <c r="C31" s="6"/>
      <c r="D31" s="3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6"/>
      <c r="T31" s="31"/>
      <c r="U31" s="31"/>
      <c r="V31" s="31"/>
      <c r="W31" s="6"/>
      <c r="X31" s="6"/>
      <c r="Y31" s="6"/>
      <c r="Z31" s="6"/>
      <c r="AA31" s="31"/>
      <c r="AB31" s="31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3" ht="18.75">
      <c r="B33" s="1"/>
    </row>
    <row r="49" ht="44.25" customHeight="1"/>
    <row r="62" ht="45.75" customHeight="1"/>
  </sheetData>
  <sheetProtection/>
  <mergeCells count="60">
    <mergeCell ref="W7:Z7"/>
    <mergeCell ref="P8:Q8"/>
    <mergeCell ref="P10:Q11"/>
    <mergeCell ref="R10:R11"/>
    <mergeCell ref="R9:U9"/>
    <mergeCell ref="L7:U7"/>
    <mergeCell ref="S8:T8"/>
    <mergeCell ref="W8:Z8"/>
    <mergeCell ref="L8:N8"/>
    <mergeCell ref="L10:L11"/>
    <mergeCell ref="AB10:AB11"/>
    <mergeCell ref="AC10:AC11"/>
    <mergeCell ref="AK10:AK11"/>
    <mergeCell ref="AA7:AA11"/>
    <mergeCell ref="AB9:AC9"/>
    <mergeCell ref="AL26:AN26"/>
    <mergeCell ref="AN10:AN11"/>
    <mergeCell ref="AD9:AG9"/>
    <mergeCell ref="AF26:AH26"/>
    <mergeCell ref="AG10:AG11"/>
    <mergeCell ref="AF10:AF11"/>
    <mergeCell ref="AD10:AD11"/>
    <mergeCell ref="AE10:AE11"/>
    <mergeCell ref="AP7:AP11"/>
    <mergeCell ref="AH8:AJ8"/>
    <mergeCell ref="AL8:AM8"/>
    <mergeCell ref="AL9:AO9"/>
    <mergeCell ref="AH9:AJ9"/>
    <mergeCell ref="AH10:AH11"/>
    <mergeCell ref="AI10:AJ10"/>
    <mergeCell ref="AL10:AL11"/>
    <mergeCell ref="AO10:AO11"/>
    <mergeCell ref="AC7:AN7"/>
    <mergeCell ref="B7:B11"/>
    <mergeCell ref="D7:F7"/>
    <mergeCell ref="D8:J8"/>
    <mergeCell ref="C7:C11"/>
    <mergeCell ref="H10:H11"/>
    <mergeCell ref="D9:P9"/>
    <mergeCell ref="O10:O11"/>
    <mergeCell ref="D4:U4"/>
    <mergeCell ref="G10:G11"/>
    <mergeCell ref="J10:J11"/>
    <mergeCell ref="H7:K7"/>
    <mergeCell ref="K10:K11"/>
    <mergeCell ref="I10:I11"/>
    <mergeCell ref="S10:S11"/>
    <mergeCell ref="N10:N11"/>
    <mergeCell ref="W9:Y9"/>
    <mergeCell ref="W10:W11"/>
    <mergeCell ref="X10:X11"/>
    <mergeCell ref="Y10:Z11"/>
    <mergeCell ref="V10:V11"/>
    <mergeCell ref="M10:M11"/>
    <mergeCell ref="C28:D28"/>
    <mergeCell ref="D10:D11"/>
    <mergeCell ref="E10:E11"/>
    <mergeCell ref="F10:F11"/>
    <mergeCell ref="T10:T11"/>
    <mergeCell ref="U10:U11"/>
  </mergeCells>
  <printOptions horizontalCentered="1"/>
  <pageMargins left="0" right="0" top="0" bottom="0" header="0.31496062992125984" footer="0.31496062992125984"/>
  <pageSetup fitToHeight="3" fitToWidth="2" horizontalDpi="600" verticalDpi="600" orientation="landscape" paperSize="9" scale="32" r:id="rId1"/>
  <colBreaks count="1" manualBreakCount="1">
    <brk id="1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2018-08-23T06:17:41Z</cp:lastPrinted>
  <dcterms:created xsi:type="dcterms:W3CDTF">2015-01-28T13:09:13Z</dcterms:created>
  <dcterms:modified xsi:type="dcterms:W3CDTF">2018-12-13T13:23:11Z</dcterms:modified>
  <cp:category/>
  <cp:version/>
  <cp:contentType/>
  <cp:contentStatus/>
</cp:coreProperties>
</file>