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855" activeTab="0"/>
  </bookViews>
  <sheets>
    <sheet name="дод.2" sheetId="1" r:id="rId1"/>
  </sheets>
  <definedNames>
    <definedName name="_xlnm._FilterDatabase" localSheetId="0">"'дод.2'!$a$16":#REF!</definedName>
    <definedName name="_xlnm.Print_Area" localSheetId="0">"'дод.2'!$a$1":#REF!</definedName>
    <definedName name="_xlnm.Print_Titles" localSheetId="0">"'дод.2'!$16":20</definedName>
    <definedName name="Z_2649DBE9_4FB9_4684_9FB9_409ACC205032_.wvu.FilterData" localSheetId="0">"'дод.2'!$c$19":#REF!</definedName>
    <definedName name="Z_48EF5860_4203_47F1_8497_6BEAE9FC7DAC_.wvu.Cols" localSheetId="0">#N/A</definedName>
    <definedName name="Z_48EF5860_4203_47F1_8497_6BEAE9FC7DAC_.wvu.FilterData" localSheetId="0">"'дод.2'!$c$19":#REF!</definedName>
    <definedName name="Z_48EF5860_4203_47F1_8497_6BEAE9FC7DAC_.wvu.PrintArea" localSheetId="0">"'дод.2'!$c$2":#REF!</definedName>
    <definedName name="Z_48EF5860_4203_47F1_8497_6BEAE9FC7DAC_.wvu.PrintTitles" localSheetId="0">"'дод.2'!$16":19</definedName>
    <definedName name="Z_96E2A35E_4A48_419F_9E38_8CEFA5D27C66_.wvu.Cols" localSheetId="0">#N/A</definedName>
    <definedName name="Z_96E2A35E_4A48_419F_9E38_8CEFA5D27C66_.wvu.FilterData" localSheetId="0">"'дод.2'!$c$19":#REF!</definedName>
    <definedName name="Z_96E2A35E_4A48_419F_9E38_8CEFA5D27C66_.wvu.PrintArea" localSheetId="0">"'дод.2'!$c$2":#REF!</definedName>
    <definedName name="Z_96E2A35E_4A48_419F_9E38_8CEFA5D27C66_.wvu.PrintTitles" localSheetId="0">"'дод.2'!$16":19</definedName>
    <definedName name="Z_ABBD498D_3D2F_4E62_985A_EF1DC4D9DC47_.wvu.Cols" localSheetId="0">#N/A</definedName>
    <definedName name="Z_ABBD498D_3D2F_4E62_985A_EF1DC4D9DC47_.wvu.FilterData" localSheetId="0">"'дод.2'!$c$19":#REF!</definedName>
    <definedName name="Z_ABBD498D_3D2F_4E62_985A_EF1DC4D9DC47_.wvu.PrintArea" localSheetId="0">"'дод.2'!$c$2":#REF!</definedName>
    <definedName name="Z_ABBD498D_3D2F_4E62_985A_EF1DC4D9DC47_.wvu.PrintTitles" localSheetId="0">"'дод.2'!$16":19</definedName>
    <definedName name="Z_D712F871_6858_44B8_AA22_8F2C734047E2_.wvu.Cols" localSheetId="0">#N/A</definedName>
    <definedName name="Z_D712F871_6858_44B8_AA22_8F2C734047E2_.wvu.FilterData" localSheetId="0">"'дод.2'!$c$19":#REF!</definedName>
    <definedName name="Z_D712F871_6858_44B8_AA22_8F2C734047E2_.wvu.PrintArea" localSheetId="0">"'дод.2'!$c$2":#REF!</definedName>
    <definedName name="Z_D712F871_6858_44B8_AA22_8F2C734047E2_.wvu.PrintTitles" localSheetId="0">"'дод.2'!$16":19</definedName>
    <definedName name="Z_E02D48B6_D0D9_4E6E_B70D_8E13580A6528_.wvu.Cols" localSheetId="0">#N/A</definedName>
    <definedName name="Z_E02D48B6_D0D9_4E6E_B70D_8E13580A6528_.wvu.FilterData" localSheetId="0">"'дод.2'!$c$19":#REF!</definedName>
    <definedName name="Z_E02D48B6_D0D9_4E6E_B70D_8E13580A6528_.wvu.PrintArea" localSheetId="0">"'дод.2'!$c$2":#REF!</definedName>
    <definedName name="Z_E02D48B6_D0D9_4E6E_B70D_8E13580A6528_.wvu.PrintTitles" localSheetId="0">"'дод.2'!$16":19</definedName>
  </definedNames>
  <calcPr fullCalcOnLoad="1"/>
</workbook>
</file>

<file path=xl/sharedStrings.xml><?xml version="1.0" encoding="utf-8"?>
<sst xmlns="http://schemas.openxmlformats.org/spreadsheetml/2006/main" count="147" uniqueCount="119">
  <si>
    <t xml:space="preserve">
</t>
  </si>
  <si>
    <t>Додаток 2</t>
  </si>
  <si>
    <t>до рішення районної  ради</t>
  </si>
  <si>
    <t>від 18.08.2020  № 000-40/VII</t>
  </si>
  <si>
    <t>Розподіл видатків районного бюджету на 2020 рік</t>
  </si>
  <si>
    <t>04322200000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</si>
  <si>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</si>
  <si>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</si>
  <si>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</si>
  <si>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</si>
  <si>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</si>
  <si>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</si>
  <si>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</si>
  <si>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</si>
  <si>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</si>
  <si>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</si>
  <si>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</si>
  <si>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</si>
  <si>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</si>
  <si>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</si>
  <si>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</si>
  <si>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</si>
  <si>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бюджет розвитку</t>
  </si>
  <si>
    <t>0100000</t>
  </si>
  <si>
    <t>Юр’ївська районна 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</si>
  <si>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</si>
  <si>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</si>
  <si>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</si>
  <si>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</si>
  <si>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</si>
  <si>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</si>
  <si>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Юр’ївська районна державна адміністрація</t>
  </si>
  <si>
    <t>0210000</t>
  </si>
  <si>
    <t>0210180</t>
  </si>
  <si>
    <t>0180</t>
  </si>
  <si>
    <t>0133</t>
  </si>
  <si>
    <t>Інша діяльність у сфері державного управління</t>
  </si>
  <si>
    <t>0211140</t>
  </si>
  <si>
    <t>1140</t>
  </si>
  <si>
    <t>0950</t>
  </si>
  <si>
    <t>Підвищення кваліфікації, перепідготовка кадрів закладами післядипломної освіти</t>
  </si>
  <si>
    <t>0213112</t>
  </si>
  <si>
    <t>3112</t>
  </si>
  <si>
    <t>1040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</si>
  <si>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</si>
  <si>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</si>
  <si>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</si>
  <si>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</si>
  <si>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0218220</t>
  </si>
  <si>
    <t>8220</t>
  </si>
  <si>
    <t>0380</t>
  </si>
  <si>
    <t>Заходи та роботи з мобілізаційної підготовки місцевого значення</t>
  </si>
  <si>
    <t>0219770</t>
  </si>
  <si>
    <t>9770</t>
  </si>
  <si>
    <t>Інші субвенції з місцевого бюджету</t>
  </si>
  <si>
    <t>0219880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</si>
  <si>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</si>
  <si>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</si>
  <si>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Сектор освіти, культури, молоді та спорту Юр’ївської райдержадміністрації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</si>
  <si>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</si>
  <si>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</si>
  <si>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</si>
  <si>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</si>
  <si>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</si>
  <si>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у тому числі</t>
  </si>
  <si>
    <t>за рахунок субвенції з державного бюджету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</si>
  <si>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</si>
  <si>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</si>
  <si>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</si>
  <si>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</si>
  <si>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</si>
  <si>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</si>
  <si>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</si>
  <si>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0617321</t>
  </si>
  <si>
    <t>0443</t>
  </si>
  <si>
    <t>Будівництво освітніх установ та закладів</t>
  </si>
  <si>
    <t>0619770</t>
  </si>
  <si>
    <t>0800000</t>
  </si>
  <si>
    <t>Управління соціального захисту населення Юр’ївської райдержадміністрації</t>
  </si>
  <si>
    <t>0810000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</si>
  <si>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</si>
  <si>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</si>
  <si>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</si>
  <si>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</si>
  <si>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</si>
  <si>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</si>
  <si>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</si>
  <si>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</si>
  <si>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</si>
  <si>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</si>
  <si>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</si>
  <si>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</si>
  <si>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</si>
  <si>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</si>
  <si>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</si>
  <si>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</si>
  <si>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</si>
  <si>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</si>
  <si>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</si>
  <si>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</si>
  <si>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0813191</t>
  </si>
  <si>
    <t>3191</t>
  </si>
  <si>
    <t>1030</t>
  </si>
  <si>
    <t>Інші видатки на соціальний захист ветеранів війни та праці</t>
  </si>
  <si>
    <t>0813242</t>
  </si>
  <si>
    <t>3242</t>
  </si>
  <si>
    <t>Інші заходи у сфері соціального захисту і соціального забезпечення</t>
  </si>
  <si>
    <t>3700000</t>
  </si>
  <si>
    <t>Фінансовий відділ Юр’ївської райдержадмінстрації</t>
  </si>
  <si>
    <t>3710000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</si>
  <si>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</si>
  <si>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</si>
  <si>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</si>
  <si>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</si>
  <si>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</si>
  <si>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УСЬОГО</t>
  </si>
  <si>
    <t xml:space="preserve">Начальник відділу з організаційного </t>
  </si>
  <si>
    <t>та правого забезпечення районної ради</t>
  </si>
  <si>
    <t>Світлана АНДРАСОВИЧ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</si>
</sst>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1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26"/>
      <name val="Times New Roman"/>
      <family val="1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7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b/>
      <u val="single"/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i/>
      <sz val="18"/>
      <name val="Times New Roman"/>
      <family val="1"/>
    </font>
    <font>
      <i/>
      <sz val="16"/>
      <name val="Times New Roman"/>
      <family val="1"/>
    </font>
    <font>
      <b/>
      <sz val="10"/>
      <color indexed="8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3" borderId="0">
      <alignment/>
      <protection/>
    </xf>
    <xf numFmtId="0" fontId="2" fillId="3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4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5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6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7" borderId="0">
      <alignment/>
      <protection/>
    </xf>
    <xf numFmtId="0" fontId="2" fillId="8" borderId="0">
      <alignment/>
      <protection/>
    </xf>
    <xf numFmtId="0" fontId="2" fillId="8" borderId="0">
      <alignment/>
      <protection/>
    </xf>
    <xf numFmtId="0" fontId="2" fillId="8" borderId="0">
      <alignment/>
      <protection/>
    </xf>
    <xf numFmtId="0" fontId="2" fillId="9" borderId="0">
      <alignment/>
      <protection/>
    </xf>
    <xf numFmtId="0" fontId="2" fillId="9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10" borderId="0">
      <alignment/>
      <protection/>
    </xf>
    <xf numFmtId="0" fontId="2" fillId="5" borderId="0">
      <alignment/>
      <protection/>
    </xf>
    <xf numFmtId="0" fontId="2" fillId="5" borderId="0">
      <alignment/>
      <protection/>
    </xf>
    <xf numFmtId="0" fontId="2" fillId="5" borderId="0">
      <alignment/>
      <protection/>
    </xf>
    <xf numFmtId="0" fontId="2" fillId="8" borderId="0">
      <alignment/>
      <protection/>
    </xf>
    <xf numFmtId="0" fontId="2" fillId="8" borderId="0">
      <alignment/>
      <protection/>
    </xf>
    <xf numFmtId="0" fontId="2" fillId="8" borderId="0">
      <alignment/>
      <protection/>
    </xf>
    <xf numFmtId="0" fontId="2" fillId="11" borderId="0">
      <alignment/>
      <protection/>
    </xf>
    <xf numFmtId="0" fontId="2" fillId="11" borderId="0">
      <alignment/>
      <protection/>
    </xf>
    <xf numFmtId="0" fontId="2" fillId="11" borderId="0">
      <alignment/>
      <protection/>
    </xf>
    <xf numFmtId="0" fontId="3" fillId="12" borderId="0">
      <alignment/>
      <protection/>
    </xf>
    <xf numFmtId="0" fontId="3" fillId="9" borderId="0">
      <alignment/>
      <protection/>
    </xf>
    <xf numFmtId="0" fontId="3" fillId="10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5" borderId="0">
      <alignment/>
      <protection/>
    </xf>
    <xf numFmtId="0" fontId="4" fillId="0" borderId="0">
      <alignment/>
      <protection/>
    </xf>
    <xf numFmtId="0" fontId="3" fillId="16" borderId="0">
      <alignment/>
      <protection/>
    </xf>
    <xf numFmtId="0" fontId="3" fillId="17" borderId="0">
      <alignment/>
      <protection/>
    </xf>
    <xf numFmtId="0" fontId="3" fillId="18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9" borderId="0">
      <alignment/>
      <protection/>
    </xf>
    <xf numFmtId="0" fontId="5" fillId="20" borderId="1">
      <alignment/>
      <protection/>
    </xf>
    <xf numFmtId="0" fontId="6" fillId="21" borderId="2">
      <alignment/>
      <protection/>
    </xf>
    <xf numFmtId="0" fontId="7" fillId="21" borderId="1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6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top"/>
      <protection/>
    </xf>
    <xf numFmtId="0" fontId="9" fillId="0" borderId="0">
      <alignment/>
      <protection/>
    </xf>
    <xf numFmtId="0" fontId="12" fillId="0" borderId="3">
      <alignment/>
      <protection/>
    </xf>
    <xf numFmtId="0" fontId="13" fillId="22" borderId="0">
      <alignment/>
      <protection/>
    </xf>
    <xf numFmtId="0" fontId="14" fillId="0" borderId="0">
      <alignment/>
      <protection/>
    </xf>
    <xf numFmtId="0" fontId="15" fillId="2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6" fillId="3" borderId="0">
      <alignment/>
      <protection/>
    </xf>
    <xf numFmtId="0" fontId="17" fillId="0" borderId="0">
      <alignment/>
      <protection/>
    </xf>
    <xf numFmtId="0" fontId="0" fillId="23" borderId="4">
      <alignment/>
      <protection/>
    </xf>
    <xf numFmtId="0" fontId="0" fillId="23" borderId="4">
      <alignment/>
      <protection/>
    </xf>
    <xf numFmtId="0" fontId="1" fillId="23" borderId="4">
      <alignment/>
      <protection/>
    </xf>
    <xf numFmtId="9" fontId="1" fillId="0" borderId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NumberFormat="1" applyFont="1" applyFill="1" applyAlignment="1" applyProtection="1">
      <alignment vertical="top"/>
      <protection/>
    </xf>
    <xf numFmtId="0" fontId="19" fillId="0" borderId="0" xfId="104" applyNumberFormat="1" applyFont="1" applyFill="1" applyAlignment="1" applyProtection="1">
      <alignment vertical="center" wrapText="1"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20" fillId="0" borderId="0" xfId="104" applyNumberFormat="1" applyFont="1" applyFill="1" applyAlignment="1" applyProtection="1">
      <alignment horizontal="left" wrapText="1"/>
      <protection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104" applyNumberFormat="1" applyFont="1" applyFill="1" applyAlignment="1" applyProtection="1">
      <alignment vertical="center" wrapText="1"/>
      <protection/>
    </xf>
    <xf numFmtId="0" fontId="21" fillId="0" borderId="0" xfId="104" applyNumberFormat="1" applyFont="1" applyFill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5" xfId="0" applyFont="1" applyFill="1" applyBorder="1" applyAlignment="1">
      <alignment horizontal="center"/>
    </xf>
    <xf numFmtId="0" fontId="26" fillId="0" borderId="5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21" fillId="0" borderId="5" xfId="0" applyNumberFormat="1" applyFont="1" applyFill="1" applyBorder="1" applyAlignment="1" applyProtection="1">
      <alignment horizontal="right" vertical="center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0" fontId="32" fillId="0" borderId="6" xfId="0" applyFont="1" applyBorder="1" applyAlignment="1">
      <alignment horizontal="center" vertical="center" wrapText="1"/>
    </xf>
    <xf numFmtId="2" fontId="32" fillId="0" borderId="6" xfId="0" applyNumberFormat="1" applyFont="1" applyBorder="1" applyAlignment="1">
      <alignment horizontal="center" vertical="center" wrapText="1"/>
    </xf>
    <xf numFmtId="2" fontId="32" fillId="0" borderId="6" xfId="0" applyNumberFormat="1" applyFont="1" applyBorder="1" applyAlignment="1">
      <alignment vertical="center" wrapText="1"/>
    </xf>
    <xf numFmtId="3" fontId="32" fillId="0" borderId="6" xfId="0" applyNumberFormat="1" applyFont="1" applyFill="1" applyBorder="1" applyAlignment="1">
      <alignment vertic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0" fillId="0" borderId="6" xfId="0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vertical="center" wrapText="1"/>
    </xf>
    <xf numFmtId="3" fontId="20" fillId="0" borderId="6" xfId="0" applyNumberFormat="1" applyFont="1" applyFill="1" applyBorder="1" applyAlignment="1">
      <alignment vertical="center" wrapText="1"/>
    </xf>
    <xf numFmtId="3" fontId="35" fillId="0" borderId="6" xfId="0" applyNumberFormat="1" applyFont="1" applyFill="1" applyBorder="1" applyAlignment="1">
      <alignment vertical="center" wrapText="1"/>
    </xf>
    <xf numFmtId="0" fontId="36" fillId="0" borderId="0" xfId="0" applyFont="1" applyAlignment="1">
      <alignment/>
    </xf>
    <xf numFmtId="49" fontId="20" fillId="0" borderId="6" xfId="0" applyNumberFormat="1" applyFont="1" applyBorder="1" applyAlignment="1">
      <alignment horizontal="center" vertical="center" wrapText="1"/>
    </xf>
    <xf numFmtId="2" fontId="37" fillId="0" borderId="6" xfId="0" applyNumberFormat="1" applyFont="1" applyBorder="1" applyAlignment="1">
      <alignment vertical="center" wrapText="1"/>
    </xf>
    <xf numFmtId="0" fontId="37" fillId="0" borderId="6" xfId="0" applyFont="1" applyBorder="1" applyAlignment="1">
      <alignment horizontal="center" vertical="center" wrapText="1"/>
    </xf>
    <xf numFmtId="2" fontId="37" fillId="0" borderId="6" xfId="0" applyNumberFormat="1" applyFont="1" applyBorder="1" applyAlignment="1">
      <alignment horizontal="center" vertical="center" wrapText="1"/>
    </xf>
    <xf numFmtId="3" fontId="37" fillId="0" borderId="6" xfId="0" applyNumberFormat="1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4" fillId="24" borderId="0" xfId="0" applyFont="1" applyFill="1" applyBorder="1" applyAlignment="1">
      <alignment horizontal="center" vertical="center" wrapText="1"/>
    </xf>
    <xf numFmtId="2" fontId="34" fillId="24" borderId="0" xfId="0" applyNumberFormat="1" applyFont="1" applyFill="1" applyBorder="1" applyAlignment="1">
      <alignment horizontal="center" vertical="center" wrapText="1"/>
    </xf>
    <xf numFmtId="2" fontId="34" fillId="24" borderId="0" xfId="0" applyNumberFormat="1" applyFont="1" applyFill="1" applyBorder="1" applyAlignment="1">
      <alignment vertical="center" wrapText="1"/>
    </xf>
    <xf numFmtId="4" fontId="39" fillId="24" borderId="0" xfId="0" applyNumberFormat="1" applyFont="1" applyFill="1" applyBorder="1" applyAlignment="1">
      <alignment vertical="center" wrapText="1"/>
    </xf>
    <xf numFmtId="0" fontId="33" fillId="24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2" fontId="34" fillId="0" borderId="0" xfId="0" applyNumberFormat="1" applyFont="1" applyBorder="1" applyAlignment="1">
      <alignment horizontal="center" vertical="center" wrapText="1"/>
    </xf>
    <xf numFmtId="2" fontId="34" fillId="0" borderId="0" xfId="0" applyNumberFormat="1" applyFont="1" applyBorder="1" applyAlignment="1">
      <alignment vertical="center" wrapText="1"/>
    </xf>
    <xf numFmtId="3" fontId="34" fillId="0" borderId="0" xfId="0" applyNumberFormat="1" applyFont="1" applyFill="1" applyBorder="1" applyAlignment="1">
      <alignment vertical="center" wrapText="1"/>
    </xf>
    <xf numFmtId="0" fontId="40" fillId="0" borderId="0" xfId="97" applyFont="1" applyFill="1" applyBorder="1" applyAlignment="1">
      <alignment wrapText="1"/>
      <protection/>
    </xf>
    <xf numFmtId="3" fontId="40" fillId="0" borderId="0" xfId="97" applyNumberFormat="1" applyFont="1" applyFill="1" applyBorder="1" applyAlignment="1">
      <alignment wrapText="1"/>
      <protection/>
    </xf>
    <xf numFmtId="0" fontId="18" fillId="0" borderId="0" xfId="97" applyFont="1" applyFill="1" applyAlignment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Alignment="1" applyProtection="1">
      <alignment/>
      <protection/>
    </xf>
    <xf numFmtId="0" fontId="18" fillId="0" borderId="0" xfId="97" applyFont="1" applyFill="1" applyAlignment="1">
      <alignment horizontal="left"/>
      <protection/>
    </xf>
    <xf numFmtId="0" fontId="40" fillId="0" borderId="0" xfId="97" applyFont="1" applyFill="1" applyAlignment="1">
      <alignment horizontal="left"/>
      <protection/>
    </xf>
    <xf numFmtId="0" fontId="29" fillId="0" borderId="0" xfId="97" applyFont="1" applyFill="1" applyBorder="1" applyAlignment="1">
      <alignment horizontal="left" wrapText="1"/>
      <protection/>
    </xf>
    <xf numFmtId="0" fontId="20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0" fillId="0" borderId="0" xfId="97" applyFont="1" applyFill="1" applyAlignment="1">
      <alignment/>
      <protection/>
    </xf>
    <xf numFmtId="0" fontId="22" fillId="0" borderId="0" xfId="0" applyNumberFormat="1" applyFont="1" applyFill="1" applyAlignment="1" applyProtection="1">
      <alignment/>
      <protection/>
    </xf>
    <xf numFmtId="0" fontId="22" fillId="0" borderId="0" xfId="104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 horizontal="center" vertical="center" wrapText="1"/>
      <protection/>
    </xf>
    <xf numFmtId="0" fontId="29" fillId="0" borderId="6" xfId="0" applyNumberFormat="1" applyFont="1" applyFill="1" applyBorder="1" applyAlignment="1" applyProtection="1">
      <alignment horizontal="center" vertical="center" wrapText="1"/>
      <protection/>
    </xf>
    <xf numFmtId="0" fontId="30" fillId="0" borderId="6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97" applyFont="1" applyFill="1" applyBorder="1" applyAlignment="1">
      <alignment horizontal="left" wrapText="1"/>
      <protection/>
    </xf>
    <xf numFmtId="0" fontId="29" fillId="0" borderId="0" xfId="97" applyFont="1" applyFill="1" applyBorder="1" applyAlignment="1">
      <alignment horizontal="left"/>
      <protection/>
    </xf>
    <xf numFmtId="0" fontId="29" fillId="0" borderId="0" xfId="97" applyFont="1" applyFill="1" applyBorder="1" applyAlignment="1">
      <alignment horizontal="left" wrapText="1"/>
      <protection/>
    </xf>
  </cellXfs>
  <cellStyles count="94">
    <cellStyle name="Normal" xfId="0"/>
    <cellStyle name="20% - Акцент1" xfId="15"/>
    <cellStyle name="20% - Акцент1 2" xfId="16"/>
    <cellStyle name="20% - Акцент1_Додатки 2 2016" xfId="17"/>
    <cellStyle name="20% - Акцент2" xfId="18"/>
    <cellStyle name="20% - Акцент2 2" xfId="19"/>
    <cellStyle name="20% - Акцент2_Додатки 2 2016" xfId="20"/>
    <cellStyle name="20% - Акцент3" xfId="21"/>
    <cellStyle name="20% - Акцент3 2" xfId="22"/>
    <cellStyle name="20% - Акцент3_Додатки 2 2016" xfId="23"/>
    <cellStyle name="20% - Акцент4" xfId="24"/>
    <cellStyle name="20% - Акцент4 2" xfId="25"/>
    <cellStyle name="20% - Акцент4_Додатки 2 2016" xfId="26"/>
    <cellStyle name="20% - Акцент5" xfId="27"/>
    <cellStyle name="20% - Акцент5 2" xfId="28"/>
    <cellStyle name="20% - Акцент5_Додатки 2 2016" xfId="29"/>
    <cellStyle name="20% - Акцент6" xfId="30"/>
    <cellStyle name="20% - Акцент6 2" xfId="31"/>
    <cellStyle name="20% - Акцент6_Додатки 2 2016" xfId="32"/>
    <cellStyle name="40% - Акцент1" xfId="33"/>
    <cellStyle name="40% - Акцент1 2" xfId="34"/>
    <cellStyle name="40% - Акцент1_Додатки 2 2016" xfId="35"/>
    <cellStyle name="40% - Акцент2" xfId="36"/>
    <cellStyle name="40% - Акцент2 2" xfId="37"/>
    <cellStyle name="40% - Акцент2_Додатки 2 2016" xfId="38"/>
    <cellStyle name="40% - Акцент3" xfId="39"/>
    <cellStyle name="40% - Акцент3 2" xfId="40"/>
    <cellStyle name="40% - Акцент3_Додатки 2 2016" xfId="41"/>
    <cellStyle name="40% - Акцент4" xfId="42"/>
    <cellStyle name="40% - Акцент4 2" xfId="43"/>
    <cellStyle name="40% - Акцент4_Додатки 2 2016" xfId="44"/>
    <cellStyle name="40% - Акцент5" xfId="45"/>
    <cellStyle name="40% - Акцент5 2" xfId="46"/>
    <cellStyle name="40% - Акцент5_Додатки 2 2016" xfId="47"/>
    <cellStyle name="40% - Акцент6" xfId="48"/>
    <cellStyle name="40% - Акцент6 2" xfId="49"/>
    <cellStyle name="40% - Акцент6_Додатки 2 2016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ывод" xfId="65"/>
    <cellStyle name="Вычисление" xfId="66"/>
    <cellStyle name="Currency" xfId="67"/>
    <cellStyle name="Currency [0]" xfId="68"/>
    <cellStyle name="Добре" xfId="69"/>
    <cellStyle name="Звичайний 10" xfId="70"/>
    <cellStyle name="Звичайний 11" xfId="71"/>
    <cellStyle name="Звичайний 12" xfId="72"/>
    <cellStyle name="Звичайний 13" xfId="73"/>
    <cellStyle name="Звичайний 14" xfId="74"/>
    <cellStyle name="Звичайний 15" xfId="75"/>
    <cellStyle name="Звичайний 16" xfId="76"/>
    <cellStyle name="Звичайний 17" xfId="77"/>
    <cellStyle name="Звичайний 18" xfId="78"/>
    <cellStyle name="Звичайний 19" xfId="79"/>
    <cellStyle name="Звичайний 2" xfId="80"/>
    <cellStyle name="Звичайний 20" xfId="81"/>
    <cellStyle name="Звичайний 3" xfId="82"/>
    <cellStyle name="Звичайний 4" xfId="83"/>
    <cellStyle name="Звичайний 5" xfId="84"/>
    <cellStyle name="Звичайний 6" xfId="85"/>
    <cellStyle name="Звичайний 7" xfId="86"/>
    <cellStyle name="Звичайний 8" xfId="87"/>
    <cellStyle name="Звичайний 9" xfId="88"/>
    <cellStyle name="Звичайний_Додаток _ 3 зм_ни 4575" xfId="89"/>
    <cellStyle name="Зв'язана клітинка" xfId="90"/>
    <cellStyle name="Итог" xfId="91"/>
    <cellStyle name="Контрольна клітинка" xfId="92"/>
    <cellStyle name="Назва" xfId="93"/>
    <cellStyle name="Нейтральный" xfId="94"/>
    <cellStyle name="Обычный 2" xfId="95"/>
    <cellStyle name="Обычный 3" xfId="96"/>
    <cellStyle name="Обычный_Додаток 6 джерела.." xfId="97"/>
    <cellStyle name="Плохой" xfId="98"/>
    <cellStyle name="Пояснение" xfId="99"/>
    <cellStyle name="Примечание" xfId="100"/>
    <cellStyle name="Примечание 2" xfId="101"/>
    <cellStyle name="Примечание_Додаток7 програми" xfId="102"/>
    <cellStyle name="Percent" xfId="103"/>
    <cellStyle name="Стиль 1" xfId="104"/>
    <cellStyle name="Текст попередження" xfId="105"/>
    <cellStyle name="Comma" xfId="106"/>
    <cellStyle name="Comma [0]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P65"/>
  <sheetViews>
    <sheetView showGridLines="0" showZeros="0" tabSelected="1" view="pageBreakPreview" zoomScale="53" zoomScaleNormal="90" zoomScaleSheetLayoutView="53" workbookViewId="0" topLeftCell="A3">
      <pane xSplit="3" ySplit="18" topLeftCell="D21" activePane="bottomRight" state="frozen"/>
      <selection pane="topLeft" activeCell="A3" sqref="A3"/>
      <selection pane="topRight" activeCell="D3" sqref="D3"/>
      <selection pane="bottomLeft" activeCell="A21" sqref="A21"/>
      <selection pane="bottomRight" activeCell="E58" sqref="E58"/>
    </sheetView>
  </sheetViews>
  <sheetFormatPr defaultColWidth="9.33203125" defaultRowHeight="12.75"/>
  <cols>
    <col min="1" max="1" width="23.33203125" style="0" customWidth="1"/>
    <col min="2" max="2" width="23.83203125" style="0" customWidth="1"/>
    <col min="3" max="3" width="27.16015625" style="0" customWidth="1"/>
    <col min="4" max="4" width="93.66015625" style="0" customWidth="1"/>
    <col min="5" max="5" width="32.83203125" style="0" customWidth="1"/>
    <col min="6" max="7" width="31.16015625" style="0" customWidth="1"/>
    <col min="8" max="8" width="27.5" style="0" customWidth="1"/>
    <col min="9" max="9" width="26.16015625" style="0" customWidth="1"/>
    <col min="10" max="10" width="32.5" style="0" customWidth="1"/>
    <col min="11" max="11" width="31.5" style="0" customWidth="1"/>
    <col min="12" max="12" width="31.16015625" style="0" customWidth="1"/>
    <col min="13" max="13" width="26.83203125" style="0" customWidth="1"/>
    <col min="14" max="14" width="29.16015625" style="0" customWidth="1"/>
    <col min="15" max="15" width="32.16015625" style="0" customWidth="1"/>
    <col min="16" max="16" width="34.16015625" style="0" customWidth="1"/>
    <col min="17" max="16384" width="9.16015625" style="0" customWidth="1"/>
  </cols>
  <sheetData>
    <row r="2" spans="3:16" s="1" customFormat="1" ht="33" customHeight="1"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4" t="s">
        <v>0</v>
      </c>
      <c r="P2" s="5"/>
    </row>
    <row r="3" spans="1:16" ht="25.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6"/>
      <c r="O3" s="5" t="s">
        <v>1</v>
      </c>
      <c r="P3" s="7"/>
    </row>
    <row r="4" spans="1:16" ht="25.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3"/>
      <c r="L4" s="2"/>
      <c r="M4" s="2"/>
      <c r="N4" s="6"/>
      <c r="O4" s="5" t="s">
        <v>2</v>
      </c>
      <c r="P4" s="7"/>
    </row>
    <row r="5" spans="1:16" ht="21.75" customHeight="1">
      <c r="A5" s="1"/>
      <c r="B5" s="1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6"/>
      <c r="O5" s="8" t="s">
        <v>3</v>
      </c>
      <c r="P5" s="7"/>
    </row>
    <row r="6" spans="1:16" ht="18.75" customHeight="1">
      <c r="A6" s="1"/>
      <c r="B6" s="1"/>
      <c r="C6" s="2"/>
      <c r="D6" s="2"/>
      <c r="E6" s="2"/>
      <c r="F6" s="2"/>
      <c r="G6" s="2"/>
      <c r="H6" s="2"/>
      <c r="I6" s="2"/>
      <c r="J6" s="2"/>
      <c r="K6" s="3"/>
      <c r="L6" s="2"/>
      <c r="M6" s="2"/>
      <c r="N6" s="9"/>
      <c r="O6" s="8"/>
      <c r="P6" s="10"/>
    </row>
    <row r="7" spans="1:16" ht="24" customHeight="1">
      <c r="A7" s="1"/>
      <c r="B7" s="1"/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11"/>
      <c r="P7" s="11"/>
    </row>
    <row r="8" spans="1:16" ht="21.75" customHeight="1">
      <c r="A8" s="1"/>
      <c r="B8" s="1"/>
      <c r="C8" s="2"/>
      <c r="D8" s="2"/>
      <c r="E8" s="2"/>
      <c r="F8" s="2"/>
      <c r="G8" s="2"/>
      <c r="H8" s="2"/>
      <c r="I8" s="2"/>
      <c r="J8" s="2"/>
      <c r="K8" s="3"/>
      <c r="L8" s="2"/>
      <c r="M8" s="2"/>
      <c r="N8" s="2"/>
      <c r="O8" s="62"/>
      <c r="P8" s="62"/>
    </row>
    <row r="9" spans="1:16" ht="36.75" customHeight="1">
      <c r="A9" s="63" t="s">
        <v>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36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25.5" customHeight="1">
      <c r="A11" s="64" t="s">
        <v>5</v>
      </c>
      <c r="B11" s="64"/>
      <c r="C11" s="64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5.5" customHeight="1">
      <c r="A12" s="65" t="s">
        <v>6</v>
      </c>
      <c r="B12" s="65"/>
      <c r="C12" s="65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5.5" customHeight="1">
      <c r="A13" s="15"/>
      <c r="B13" s="15"/>
      <c r="C13" s="15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5.5" customHeight="1">
      <c r="A14" s="15"/>
      <c r="B14" s="15"/>
      <c r="C14" s="15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3:16" ht="24.75" customHeight="1">
      <c r="C15" s="16"/>
      <c r="D15" s="16"/>
      <c r="E15" s="16"/>
      <c r="F15" s="16"/>
      <c r="G15" s="17"/>
      <c r="H15" s="16"/>
      <c r="I15" s="16"/>
      <c r="J15" s="18"/>
      <c r="K15" s="19"/>
      <c r="L15" s="19"/>
      <c r="M15" s="19"/>
      <c r="N15" s="19"/>
      <c r="O15" s="19"/>
      <c r="P15" s="20" t="s">
        <v>7</v>
      </c>
    </row>
    <row r="16" spans="1:16" s="22" customFormat="1" ht="39" customHeight="1">
      <c r="A16" s="66" t="s">
        <v>8</v>
      </c>
      <c r="B16" s="66" t="s">
        <v>9</v>
      </c>
      <c r="C16" s="66" t="s">
        <v>10</v>
      </c>
      <c r="D16" s="67" t="s">
        <v>11</v>
      </c>
      <c r="E16" s="68" t="s">
        <v>12</v>
      </c>
      <c r="F16" s="68"/>
      <c r="G16" s="68"/>
      <c r="H16" s="68"/>
      <c r="I16" s="68"/>
      <c r="J16" s="68" t="s">
        <v>13</v>
      </c>
      <c r="K16" s="68"/>
      <c r="L16" s="68"/>
      <c r="M16" s="68"/>
      <c r="N16" s="68"/>
      <c r="O16" s="68"/>
      <c r="P16" s="69" t="s">
        <v>14</v>
      </c>
    </row>
    <row r="17" spans="1:16" ht="33.75" customHeight="1">
      <c r="A17" s="66"/>
      <c r="B17" s="66"/>
      <c r="C17" s="66"/>
      <c r="D17" s="67"/>
      <c r="E17" s="69" t="s">
        <v>15</v>
      </c>
      <c r="F17" s="69" t="s">
        <v>16</v>
      </c>
      <c r="G17" s="69" t="s">
        <v>17</v>
      </c>
      <c r="H17" s="69"/>
      <c r="I17" s="69" t="s">
        <v>18</v>
      </c>
      <c r="J17" s="69" t="s">
        <v>15</v>
      </c>
      <c r="K17" s="69" t="s">
        <v>19</v>
      </c>
      <c r="L17" s="69" t="s">
        <v>16</v>
      </c>
      <c r="M17" s="69" t="s">
        <v>17</v>
      </c>
      <c r="N17" s="69"/>
      <c r="O17" s="69" t="s">
        <v>18</v>
      </c>
      <c r="P17" s="69"/>
    </row>
    <row r="18" spans="1:16" ht="64.5" customHeight="1">
      <c r="A18" s="66"/>
      <c r="B18" s="66"/>
      <c r="C18" s="66"/>
      <c r="D18" s="67"/>
      <c r="E18" s="69"/>
      <c r="F18" s="69"/>
      <c r="G18" s="69" t="s">
        <v>20</v>
      </c>
      <c r="H18" s="69" t="s">
        <v>21</v>
      </c>
      <c r="I18" s="69"/>
      <c r="J18" s="69"/>
      <c r="K18" s="69" t="s">
        <v>22</v>
      </c>
      <c r="L18" s="69"/>
      <c r="M18" s="69" t="s">
        <v>20</v>
      </c>
      <c r="N18" s="69" t="s">
        <v>21</v>
      </c>
      <c r="O18" s="69"/>
      <c r="P18" s="69"/>
    </row>
    <row r="19" spans="1:16" ht="69" customHeight="1">
      <c r="A19" s="66"/>
      <c r="B19" s="66"/>
      <c r="C19" s="66"/>
      <c r="D19" s="67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1:16" ht="18.75" customHeight="1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21">
        <v>13</v>
      </c>
      <c r="N20" s="21">
        <v>14</v>
      </c>
      <c r="O20" s="21">
        <v>15</v>
      </c>
      <c r="P20" s="21">
        <v>16</v>
      </c>
    </row>
    <row r="21" spans="1:16" s="27" customFormat="1" ht="29.25" customHeight="1">
      <c r="A21" s="23" t="s">
        <v>23</v>
      </c>
      <c r="B21" s="23"/>
      <c r="C21" s="24"/>
      <c r="D21" s="25" t="s">
        <v>24</v>
      </c>
      <c r="E21" s="26">
        <f>E22</f>
        <v>2119100</v>
      </c>
      <c r="F21" s="26">
        <f aca="true" t="shared" si="0" ref="F21:O22">F22</f>
        <v>2119100</v>
      </c>
      <c r="G21" s="26">
        <f t="shared" si="0"/>
        <v>1655000</v>
      </c>
      <c r="H21" s="26">
        <f t="shared" si="0"/>
        <v>40700</v>
      </c>
      <c r="I21" s="26">
        <f t="shared" si="0"/>
        <v>0</v>
      </c>
      <c r="J21" s="26">
        <f t="shared" si="0"/>
        <v>0</v>
      </c>
      <c r="K21" s="26">
        <f t="shared" si="0"/>
        <v>0</v>
      </c>
      <c r="L21" s="26">
        <f t="shared" si="0"/>
        <v>0</v>
      </c>
      <c r="M21" s="26">
        <f t="shared" si="0"/>
        <v>0</v>
      </c>
      <c r="N21" s="26">
        <f t="shared" si="0"/>
        <v>0</v>
      </c>
      <c r="O21" s="26">
        <f t="shared" si="0"/>
        <v>0</v>
      </c>
      <c r="P21" s="26">
        <f>E21+J21</f>
        <v>2119100</v>
      </c>
    </row>
    <row r="22" spans="1:16" s="28" customFormat="1" ht="40.5" customHeight="1">
      <c r="A22" s="23" t="s">
        <v>25</v>
      </c>
      <c r="B22" s="23"/>
      <c r="C22" s="24"/>
      <c r="D22" s="25" t="s">
        <v>24</v>
      </c>
      <c r="E22" s="26">
        <f>E23</f>
        <v>2119100</v>
      </c>
      <c r="F22" s="26">
        <f t="shared" si="0"/>
        <v>2119100</v>
      </c>
      <c r="G22" s="26">
        <f t="shared" si="0"/>
        <v>1655000</v>
      </c>
      <c r="H22" s="26">
        <f t="shared" si="0"/>
        <v>40700</v>
      </c>
      <c r="I22" s="26">
        <f t="shared" si="0"/>
        <v>0</v>
      </c>
      <c r="J22" s="26">
        <f t="shared" si="0"/>
        <v>0</v>
      </c>
      <c r="K22" s="26">
        <f t="shared" si="0"/>
        <v>0</v>
      </c>
      <c r="L22" s="26">
        <f t="shared" si="0"/>
        <v>0</v>
      </c>
      <c r="M22" s="26">
        <f t="shared" si="0"/>
        <v>0</v>
      </c>
      <c r="N22" s="26">
        <f t="shared" si="0"/>
        <v>0</v>
      </c>
      <c r="O22" s="26">
        <f t="shared" si="0"/>
        <v>0</v>
      </c>
      <c r="P22" s="26">
        <f aca="true" t="shared" si="1" ref="P22:P53">E22+J22</f>
        <v>2119100</v>
      </c>
    </row>
    <row r="23" spans="1:16" s="34" customFormat="1" ht="109.5" customHeight="1">
      <c r="A23" s="29" t="s">
        <v>26</v>
      </c>
      <c r="B23" s="29" t="s">
        <v>27</v>
      </c>
      <c r="C23" s="30" t="s">
        <v>28</v>
      </c>
      <c r="D23" s="31" t="s">
        <v>29</v>
      </c>
      <c r="E23" s="32">
        <v>2119100</v>
      </c>
      <c r="F23" s="32">
        <v>2119100</v>
      </c>
      <c r="G23" s="32">
        <v>1655000</v>
      </c>
      <c r="H23" s="32">
        <v>40700</v>
      </c>
      <c r="I23" s="32">
        <v>0</v>
      </c>
      <c r="J23" s="33">
        <f aca="true" t="shared" si="2" ref="J23:J57">L23+K23</f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f t="shared" si="1"/>
        <v>2119100</v>
      </c>
    </row>
    <row r="24" spans="1:16" s="27" customFormat="1" ht="29.25" customHeight="1">
      <c r="A24" s="23" t="s">
        <v>30</v>
      </c>
      <c r="B24" s="23"/>
      <c r="C24" s="24"/>
      <c r="D24" s="25" t="s">
        <v>31</v>
      </c>
      <c r="E24" s="26">
        <f>E25</f>
        <v>686771</v>
      </c>
      <c r="F24" s="26">
        <f aca="true" t="shared" si="3" ref="F24:O24">F25</f>
        <v>686771</v>
      </c>
      <c r="G24" s="26">
        <f t="shared" si="3"/>
        <v>440084</v>
      </c>
      <c r="H24" s="26">
        <f t="shared" si="3"/>
        <v>7200</v>
      </c>
      <c r="I24" s="26">
        <f t="shared" si="3"/>
        <v>0</v>
      </c>
      <c r="J24" s="26">
        <f t="shared" si="3"/>
        <v>0</v>
      </c>
      <c r="K24" s="26">
        <f t="shared" si="3"/>
        <v>0</v>
      </c>
      <c r="L24" s="26">
        <f t="shared" si="3"/>
        <v>0</v>
      </c>
      <c r="M24" s="26">
        <f t="shared" si="3"/>
        <v>0</v>
      </c>
      <c r="N24" s="26">
        <f t="shared" si="3"/>
        <v>0</v>
      </c>
      <c r="O24" s="26">
        <f t="shared" si="3"/>
        <v>0</v>
      </c>
      <c r="P24" s="26">
        <f t="shared" si="1"/>
        <v>686771</v>
      </c>
    </row>
    <row r="25" spans="1:16" s="28" customFormat="1" ht="29.25" customHeight="1">
      <c r="A25" s="23" t="s">
        <v>32</v>
      </c>
      <c r="B25" s="23"/>
      <c r="C25" s="24"/>
      <c r="D25" s="25" t="s">
        <v>31</v>
      </c>
      <c r="E25" s="26">
        <f>E26+E28+E29+E30+E31+E32+E33+E27</f>
        <v>686771</v>
      </c>
      <c r="F25" s="26">
        <f aca="true" t="shared" si="4" ref="F25:P25">F26+F28+F29+F30+F31+F32+F33+F27</f>
        <v>686771</v>
      </c>
      <c r="G25" s="26">
        <f t="shared" si="4"/>
        <v>440084</v>
      </c>
      <c r="H25" s="26">
        <f t="shared" si="4"/>
        <v>7200</v>
      </c>
      <c r="I25" s="26">
        <f t="shared" si="4"/>
        <v>0</v>
      </c>
      <c r="J25" s="26">
        <f t="shared" si="4"/>
        <v>0</v>
      </c>
      <c r="K25" s="26">
        <f t="shared" si="4"/>
        <v>0</v>
      </c>
      <c r="L25" s="26">
        <f t="shared" si="4"/>
        <v>0</v>
      </c>
      <c r="M25" s="26">
        <f t="shared" si="4"/>
        <v>0</v>
      </c>
      <c r="N25" s="26">
        <f t="shared" si="4"/>
        <v>0</v>
      </c>
      <c r="O25" s="26">
        <f t="shared" si="4"/>
        <v>0</v>
      </c>
      <c r="P25" s="26">
        <f t="shared" si="4"/>
        <v>686771</v>
      </c>
    </row>
    <row r="26" spans="1:16" s="34" customFormat="1" ht="45" customHeight="1">
      <c r="A26" s="29" t="s">
        <v>33</v>
      </c>
      <c r="B26" s="29" t="s">
        <v>34</v>
      </c>
      <c r="C26" s="30" t="s">
        <v>35</v>
      </c>
      <c r="D26" s="31" t="s">
        <v>36</v>
      </c>
      <c r="E26" s="32">
        <v>26963</v>
      </c>
      <c r="F26" s="32">
        <v>26963</v>
      </c>
      <c r="G26" s="32">
        <v>0</v>
      </c>
      <c r="H26" s="32">
        <v>0</v>
      </c>
      <c r="I26" s="32">
        <v>0</v>
      </c>
      <c r="J26" s="33">
        <f t="shared" si="2"/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f t="shared" si="1"/>
        <v>26963</v>
      </c>
    </row>
    <row r="27" spans="1:16" ht="45" customHeight="1">
      <c r="A27" s="35" t="s">
        <v>37</v>
      </c>
      <c r="B27" s="35" t="s">
        <v>38</v>
      </c>
      <c r="C27" s="35" t="s">
        <v>39</v>
      </c>
      <c r="D27" s="31" t="s">
        <v>40</v>
      </c>
      <c r="E27" s="32">
        <v>22512</v>
      </c>
      <c r="F27" s="32">
        <v>22512</v>
      </c>
      <c r="G27" s="32"/>
      <c r="H27" s="32"/>
      <c r="I27" s="32"/>
      <c r="J27" s="33"/>
      <c r="K27" s="32"/>
      <c r="L27" s="32"/>
      <c r="M27" s="32"/>
      <c r="N27" s="32"/>
      <c r="O27" s="32"/>
      <c r="P27" s="32">
        <f t="shared" si="1"/>
        <v>22512</v>
      </c>
    </row>
    <row r="28" spans="1:16" ht="48" customHeight="1">
      <c r="A28" s="29" t="s">
        <v>41</v>
      </c>
      <c r="B28" s="29" t="s">
        <v>42</v>
      </c>
      <c r="C28" s="30" t="s">
        <v>43</v>
      </c>
      <c r="D28" s="31" t="s">
        <v>44</v>
      </c>
      <c r="E28" s="32">
        <v>5900</v>
      </c>
      <c r="F28" s="32">
        <v>5900</v>
      </c>
      <c r="G28" s="32">
        <v>0</v>
      </c>
      <c r="H28" s="32">
        <v>0</v>
      </c>
      <c r="I28" s="32">
        <v>0</v>
      </c>
      <c r="J28" s="33">
        <f t="shared" si="2"/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f t="shared" si="1"/>
        <v>5900</v>
      </c>
    </row>
    <row r="29" spans="1:16" ht="50.25" customHeight="1">
      <c r="A29" s="29" t="s">
        <v>45</v>
      </c>
      <c r="B29" s="29" t="s">
        <v>46</v>
      </c>
      <c r="C29" s="30" t="s">
        <v>43</v>
      </c>
      <c r="D29" s="31" t="s">
        <v>47</v>
      </c>
      <c r="E29" s="32">
        <v>552376</v>
      </c>
      <c r="F29" s="32">
        <v>552376</v>
      </c>
      <c r="G29" s="32">
        <v>440084</v>
      </c>
      <c r="H29" s="32">
        <v>7200</v>
      </c>
      <c r="I29" s="32">
        <v>0</v>
      </c>
      <c r="J29" s="33">
        <f t="shared" si="2"/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f t="shared" si="1"/>
        <v>552376</v>
      </c>
    </row>
    <row r="30" spans="1:16" ht="51.75" customHeight="1" hidden="1">
      <c r="A30" s="29"/>
      <c r="B30" s="29"/>
      <c r="C30" s="30"/>
      <c r="D30" s="31"/>
      <c r="E30" s="32"/>
      <c r="F30" s="32"/>
      <c r="G30" s="32"/>
      <c r="H30" s="32"/>
      <c r="I30" s="32"/>
      <c r="J30" s="33"/>
      <c r="K30" s="32"/>
      <c r="L30" s="32"/>
      <c r="M30" s="32"/>
      <c r="N30" s="32"/>
      <c r="O30" s="32"/>
      <c r="P30" s="32"/>
    </row>
    <row r="31" spans="1:16" ht="55.5" customHeight="1">
      <c r="A31" s="29" t="s">
        <v>48</v>
      </c>
      <c r="B31" s="29" t="s">
        <v>49</v>
      </c>
      <c r="C31" s="30" t="s">
        <v>50</v>
      </c>
      <c r="D31" s="31" t="s">
        <v>51</v>
      </c>
      <c r="E31" s="32">
        <v>32800</v>
      </c>
      <c r="F31" s="32">
        <v>32800</v>
      </c>
      <c r="G31" s="32">
        <v>0</v>
      </c>
      <c r="H31" s="32">
        <v>0</v>
      </c>
      <c r="I31" s="32">
        <v>0</v>
      </c>
      <c r="J31" s="33">
        <f t="shared" si="2"/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f t="shared" si="1"/>
        <v>32800</v>
      </c>
    </row>
    <row r="32" spans="1:16" ht="39" customHeight="1">
      <c r="A32" s="29" t="s">
        <v>52</v>
      </c>
      <c r="B32" s="29" t="s">
        <v>53</v>
      </c>
      <c r="C32" s="30" t="s">
        <v>34</v>
      </c>
      <c r="D32" s="31" t="s">
        <v>54</v>
      </c>
      <c r="E32" s="32">
        <v>4100</v>
      </c>
      <c r="F32" s="32">
        <v>4100</v>
      </c>
      <c r="G32" s="32">
        <v>0</v>
      </c>
      <c r="H32" s="32">
        <v>0</v>
      </c>
      <c r="I32" s="32">
        <v>0</v>
      </c>
      <c r="J32" s="33">
        <f t="shared" si="2"/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f t="shared" si="1"/>
        <v>4100</v>
      </c>
    </row>
    <row r="33" spans="1:16" ht="65.25" customHeight="1">
      <c r="A33" s="29" t="s">
        <v>55</v>
      </c>
      <c r="B33" s="29">
        <v>9800</v>
      </c>
      <c r="C33" s="35" t="s">
        <v>34</v>
      </c>
      <c r="D33" s="31" t="s">
        <v>56</v>
      </c>
      <c r="E33" s="32">
        <f>30600+11520</f>
        <v>42120</v>
      </c>
      <c r="F33" s="32">
        <f>30600+11520</f>
        <v>42120</v>
      </c>
      <c r="G33" s="32"/>
      <c r="H33" s="32"/>
      <c r="I33" s="32"/>
      <c r="J33" s="33"/>
      <c r="K33" s="32"/>
      <c r="L33" s="32"/>
      <c r="M33" s="32"/>
      <c r="N33" s="32"/>
      <c r="O33" s="32"/>
      <c r="P33" s="32">
        <f t="shared" si="1"/>
        <v>42120</v>
      </c>
    </row>
    <row r="34" spans="1:16" s="27" customFormat="1" ht="75.75" customHeight="1">
      <c r="A34" s="23" t="s">
        <v>57</v>
      </c>
      <c r="B34" s="23"/>
      <c r="C34" s="24"/>
      <c r="D34" s="25" t="s">
        <v>58</v>
      </c>
      <c r="E34" s="26">
        <f>E35</f>
        <v>22777068</v>
      </c>
      <c r="F34" s="26">
        <f aca="true" t="shared" si="5" ref="F34:P34">F35</f>
        <v>22777068</v>
      </c>
      <c r="G34" s="26">
        <f t="shared" si="5"/>
        <v>15666601</v>
      </c>
      <c r="H34" s="26">
        <f t="shared" si="5"/>
        <v>1702937</v>
      </c>
      <c r="I34" s="26">
        <f t="shared" si="5"/>
        <v>0</v>
      </c>
      <c r="J34" s="26">
        <f t="shared" si="5"/>
        <v>5518226</v>
      </c>
      <c r="K34" s="26">
        <f t="shared" si="5"/>
        <v>4968648</v>
      </c>
      <c r="L34" s="26">
        <f t="shared" si="5"/>
        <v>549578</v>
      </c>
      <c r="M34" s="26">
        <f t="shared" si="5"/>
        <v>0</v>
      </c>
      <c r="N34" s="26">
        <f t="shared" si="5"/>
        <v>33860</v>
      </c>
      <c r="O34" s="26">
        <f t="shared" si="5"/>
        <v>4968648</v>
      </c>
      <c r="P34" s="26">
        <f t="shared" si="5"/>
        <v>28295294</v>
      </c>
    </row>
    <row r="35" spans="1:16" s="28" customFormat="1" ht="59.25" customHeight="1">
      <c r="A35" s="23" t="s">
        <v>59</v>
      </c>
      <c r="B35" s="23"/>
      <c r="C35" s="24"/>
      <c r="D35" s="25" t="s">
        <v>58</v>
      </c>
      <c r="E35" s="26">
        <f>E36+E39+E40+E41+E42</f>
        <v>22777068</v>
      </c>
      <c r="F35" s="26">
        <f aca="true" t="shared" si="6" ref="F35:O35">F36+F39+F40+F41+F42</f>
        <v>22777068</v>
      </c>
      <c r="G35" s="26">
        <f t="shared" si="6"/>
        <v>15666601</v>
      </c>
      <c r="H35" s="26">
        <f t="shared" si="6"/>
        <v>1702937</v>
      </c>
      <c r="I35" s="26">
        <f t="shared" si="6"/>
        <v>0</v>
      </c>
      <c r="J35" s="26">
        <f t="shared" si="6"/>
        <v>5518226</v>
      </c>
      <c r="K35" s="26">
        <f t="shared" si="6"/>
        <v>4968648</v>
      </c>
      <c r="L35" s="26">
        <f t="shared" si="6"/>
        <v>549578</v>
      </c>
      <c r="M35" s="26">
        <f t="shared" si="6"/>
        <v>0</v>
      </c>
      <c r="N35" s="26">
        <f t="shared" si="6"/>
        <v>33860</v>
      </c>
      <c r="O35" s="26">
        <f t="shared" si="6"/>
        <v>4968648</v>
      </c>
      <c r="P35" s="26">
        <f>P36+P39+P40+P41+P42</f>
        <v>28295294</v>
      </c>
    </row>
    <row r="36" spans="1:16" s="34" customFormat="1" ht="128.25" customHeight="1">
      <c r="A36" s="29" t="s">
        <v>60</v>
      </c>
      <c r="B36" s="29" t="s">
        <v>61</v>
      </c>
      <c r="C36" s="30" t="s">
        <v>62</v>
      </c>
      <c r="D36" s="31" t="s">
        <v>63</v>
      </c>
      <c r="E36" s="32">
        <v>21578110</v>
      </c>
      <c r="F36" s="32">
        <v>21578110</v>
      </c>
      <c r="G36" s="32">
        <v>14695629</v>
      </c>
      <c r="H36" s="32">
        <v>1702937</v>
      </c>
      <c r="I36" s="32">
        <v>0</v>
      </c>
      <c r="J36" s="32">
        <v>1021139</v>
      </c>
      <c r="K36" s="32">
        <v>539249</v>
      </c>
      <c r="L36" s="32">
        <v>481890</v>
      </c>
      <c r="M36" s="32">
        <v>0</v>
      </c>
      <c r="N36" s="32">
        <v>0</v>
      </c>
      <c r="O36" s="32">
        <f>K36</f>
        <v>539249</v>
      </c>
      <c r="P36" s="32">
        <f>E36+J36</f>
        <v>22599249</v>
      </c>
    </row>
    <row r="37" spans="1:16" ht="21.75" customHeight="1">
      <c r="A37" s="29"/>
      <c r="B37" s="29"/>
      <c r="C37" s="30"/>
      <c r="D37" s="36" t="s">
        <v>64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s="40" customFormat="1" ht="39.75" customHeight="1">
      <c r="A38" s="37"/>
      <c r="B38" s="37"/>
      <c r="C38" s="38"/>
      <c r="D38" s="36" t="s">
        <v>65</v>
      </c>
      <c r="E38" s="39">
        <f>13392300+100620</f>
        <v>13492920</v>
      </c>
      <c r="F38" s="39">
        <f>13392300+100620</f>
        <v>13492920</v>
      </c>
      <c r="G38" s="39">
        <v>10977296</v>
      </c>
      <c r="H38" s="39"/>
      <c r="I38" s="39"/>
      <c r="J38" s="39"/>
      <c r="K38" s="39"/>
      <c r="L38" s="39"/>
      <c r="M38" s="39"/>
      <c r="N38" s="39"/>
      <c r="O38" s="39"/>
      <c r="P38" s="39">
        <f>E38</f>
        <v>13492920</v>
      </c>
    </row>
    <row r="39" spans="1:16" s="34" customFormat="1" ht="62.25" customHeight="1">
      <c r="A39" s="29" t="s">
        <v>66</v>
      </c>
      <c r="B39" s="29" t="s">
        <v>67</v>
      </c>
      <c r="C39" s="30" t="s">
        <v>68</v>
      </c>
      <c r="D39" s="31" t="s">
        <v>69</v>
      </c>
      <c r="E39" s="32">
        <f>360885-34031</f>
        <v>326854</v>
      </c>
      <c r="F39" s="32">
        <f>360885-34031</f>
        <v>326854</v>
      </c>
      <c r="G39" s="32">
        <f>129396+129396</f>
        <v>258792</v>
      </c>
      <c r="H39" s="32">
        <v>0</v>
      </c>
      <c r="I39" s="32">
        <v>0</v>
      </c>
      <c r="J39" s="33">
        <f t="shared" si="2"/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f t="shared" si="1"/>
        <v>326854</v>
      </c>
    </row>
    <row r="40" spans="1:16" ht="96" customHeight="1">
      <c r="A40" s="29" t="s">
        <v>70</v>
      </c>
      <c r="B40" s="29" t="s">
        <v>71</v>
      </c>
      <c r="C40" s="30" t="s">
        <v>68</v>
      </c>
      <c r="D40" s="31" t="s">
        <v>72</v>
      </c>
      <c r="E40" s="32">
        <v>872104</v>
      </c>
      <c r="F40" s="32">
        <v>872104</v>
      </c>
      <c r="G40" s="32">
        <v>712180</v>
      </c>
      <c r="H40" s="32">
        <v>0</v>
      </c>
      <c r="I40" s="32">
        <v>0</v>
      </c>
      <c r="J40" s="32">
        <v>67688</v>
      </c>
      <c r="K40" s="32">
        <v>0</v>
      </c>
      <c r="L40" s="32">
        <v>67688</v>
      </c>
      <c r="M40" s="32">
        <v>0</v>
      </c>
      <c r="N40" s="32">
        <v>33860</v>
      </c>
      <c r="O40" s="32">
        <v>0</v>
      </c>
      <c r="P40" s="32">
        <f>E40+J40</f>
        <v>939792</v>
      </c>
    </row>
    <row r="41" spans="1:16" ht="75" customHeight="1">
      <c r="A41" s="35" t="s">
        <v>73</v>
      </c>
      <c r="B41" s="29">
        <v>7321</v>
      </c>
      <c r="C41" s="35" t="s">
        <v>74</v>
      </c>
      <c r="D41" s="31" t="s">
        <v>75</v>
      </c>
      <c r="E41" s="32"/>
      <c r="F41" s="32"/>
      <c r="G41" s="32"/>
      <c r="H41" s="32"/>
      <c r="I41" s="32"/>
      <c r="J41" s="32">
        <v>4229399</v>
      </c>
      <c r="K41" s="32">
        <v>4229399</v>
      </c>
      <c r="L41" s="32"/>
      <c r="M41" s="32"/>
      <c r="N41" s="32"/>
      <c r="O41" s="32">
        <f>K41</f>
        <v>4229399</v>
      </c>
      <c r="P41" s="32">
        <f t="shared" si="1"/>
        <v>4229399</v>
      </c>
    </row>
    <row r="42" spans="1:16" ht="84" customHeight="1">
      <c r="A42" s="35" t="s">
        <v>76</v>
      </c>
      <c r="B42" s="29" t="s">
        <v>53</v>
      </c>
      <c r="C42" s="30" t="s">
        <v>34</v>
      </c>
      <c r="D42" s="31" t="s">
        <v>54</v>
      </c>
      <c r="E42" s="32"/>
      <c r="F42" s="32"/>
      <c r="G42" s="32">
        <v>0</v>
      </c>
      <c r="H42" s="32">
        <v>0</v>
      </c>
      <c r="I42" s="32"/>
      <c r="J42" s="32">
        <v>200000</v>
      </c>
      <c r="K42" s="32">
        <v>200000</v>
      </c>
      <c r="L42" s="32">
        <v>0</v>
      </c>
      <c r="M42" s="32">
        <v>0</v>
      </c>
      <c r="N42" s="32">
        <v>0</v>
      </c>
      <c r="O42" s="32">
        <v>200000</v>
      </c>
      <c r="P42" s="32">
        <f>E42+J42</f>
        <v>200000</v>
      </c>
    </row>
    <row r="43" spans="1:16" s="27" customFormat="1" ht="63" customHeight="1">
      <c r="A43" s="23" t="s">
        <v>77</v>
      </c>
      <c r="B43" s="23"/>
      <c r="C43" s="24"/>
      <c r="D43" s="25" t="s">
        <v>78</v>
      </c>
      <c r="E43" s="26">
        <f>E44</f>
        <v>900005</v>
      </c>
      <c r="F43" s="26">
        <f aca="true" t="shared" si="7" ref="F43:O43">F44</f>
        <v>900005</v>
      </c>
      <c r="G43" s="26">
        <f t="shared" si="7"/>
        <v>606191</v>
      </c>
      <c r="H43" s="26">
        <f t="shared" si="7"/>
        <v>0</v>
      </c>
      <c r="I43" s="26">
        <f t="shared" si="7"/>
        <v>0</v>
      </c>
      <c r="J43" s="33">
        <f t="shared" si="2"/>
        <v>0</v>
      </c>
      <c r="K43" s="26">
        <f t="shared" si="7"/>
        <v>0</v>
      </c>
      <c r="L43" s="26">
        <f t="shared" si="7"/>
        <v>0</v>
      </c>
      <c r="M43" s="26">
        <f t="shared" si="7"/>
        <v>0</v>
      </c>
      <c r="N43" s="26">
        <f t="shared" si="7"/>
        <v>0</v>
      </c>
      <c r="O43" s="26">
        <f t="shared" si="7"/>
        <v>0</v>
      </c>
      <c r="P43" s="26">
        <f t="shared" si="1"/>
        <v>900005</v>
      </c>
    </row>
    <row r="44" spans="1:16" s="28" customFormat="1" ht="57" customHeight="1">
      <c r="A44" s="23" t="s">
        <v>79</v>
      </c>
      <c r="B44" s="23"/>
      <c r="C44" s="24"/>
      <c r="D44" s="25" t="s">
        <v>78</v>
      </c>
      <c r="E44" s="26">
        <f>E45+E46+E47+E49+E50+E51+E52+E48</f>
        <v>900005</v>
      </c>
      <c r="F44" s="26">
        <f aca="true" t="shared" si="8" ref="F44:P44">F45+F46+F47+F49+F50+F51+F52+F48</f>
        <v>900005</v>
      </c>
      <c r="G44" s="26">
        <f t="shared" si="8"/>
        <v>606191</v>
      </c>
      <c r="H44" s="26">
        <f t="shared" si="8"/>
        <v>0</v>
      </c>
      <c r="I44" s="26">
        <f t="shared" si="8"/>
        <v>0</v>
      </c>
      <c r="J44" s="26">
        <f t="shared" si="8"/>
        <v>0</v>
      </c>
      <c r="K44" s="26">
        <f t="shared" si="8"/>
        <v>0</v>
      </c>
      <c r="L44" s="26">
        <f t="shared" si="8"/>
        <v>0</v>
      </c>
      <c r="M44" s="26">
        <f t="shared" si="8"/>
        <v>0</v>
      </c>
      <c r="N44" s="26">
        <f t="shared" si="8"/>
        <v>0</v>
      </c>
      <c r="O44" s="26">
        <f t="shared" si="8"/>
        <v>0</v>
      </c>
      <c r="P44" s="26">
        <f t="shared" si="8"/>
        <v>900005</v>
      </c>
    </row>
    <row r="45" spans="1:16" s="34" customFormat="1" ht="49.5" customHeight="1">
      <c r="A45" s="29" t="s">
        <v>80</v>
      </c>
      <c r="B45" s="29" t="s">
        <v>81</v>
      </c>
      <c r="C45" s="30" t="s">
        <v>82</v>
      </c>
      <c r="D45" s="31" t="s">
        <v>83</v>
      </c>
      <c r="E45" s="32">
        <v>920</v>
      </c>
      <c r="F45" s="32">
        <v>920</v>
      </c>
      <c r="G45" s="32">
        <v>0</v>
      </c>
      <c r="H45" s="32">
        <v>0</v>
      </c>
      <c r="I45" s="32">
        <v>0</v>
      </c>
      <c r="J45" s="33">
        <f t="shared" si="2"/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f t="shared" si="1"/>
        <v>920</v>
      </c>
    </row>
    <row r="46" spans="1:16" s="34" customFormat="1" ht="75.75" customHeight="1">
      <c r="A46" s="29" t="s">
        <v>84</v>
      </c>
      <c r="B46" s="29" t="s">
        <v>85</v>
      </c>
      <c r="C46" s="30" t="s">
        <v>82</v>
      </c>
      <c r="D46" s="31" t="s">
        <v>86</v>
      </c>
      <c r="E46" s="32">
        <v>2200</v>
      </c>
      <c r="F46" s="32">
        <v>2200</v>
      </c>
      <c r="G46" s="32">
        <v>0</v>
      </c>
      <c r="H46" s="32">
        <v>0</v>
      </c>
      <c r="I46" s="32">
        <v>0</v>
      </c>
      <c r="J46" s="33">
        <f t="shared" si="2"/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f t="shared" si="1"/>
        <v>2200</v>
      </c>
    </row>
    <row r="47" spans="1:16" s="34" customFormat="1" ht="60.75" customHeight="1">
      <c r="A47" s="29" t="s">
        <v>87</v>
      </c>
      <c r="B47" s="29" t="s">
        <v>88</v>
      </c>
      <c r="C47" s="30" t="s">
        <v>82</v>
      </c>
      <c r="D47" s="31" t="s">
        <v>89</v>
      </c>
      <c r="E47" s="32">
        <v>33500</v>
      </c>
      <c r="F47" s="32">
        <v>33500</v>
      </c>
      <c r="G47" s="32">
        <v>0</v>
      </c>
      <c r="H47" s="32">
        <v>0</v>
      </c>
      <c r="I47" s="32">
        <v>0</v>
      </c>
      <c r="J47" s="33">
        <f t="shared" si="2"/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f t="shared" si="1"/>
        <v>33500</v>
      </c>
    </row>
    <row r="48" spans="1:16" s="34" customFormat="1" ht="60.75" customHeight="1">
      <c r="A48" s="29" t="s">
        <v>90</v>
      </c>
      <c r="B48" s="29" t="s">
        <v>91</v>
      </c>
      <c r="C48" s="30" t="s">
        <v>82</v>
      </c>
      <c r="D48" s="31" t="s">
        <v>92</v>
      </c>
      <c r="E48" s="32">
        <v>2198</v>
      </c>
      <c r="F48" s="32">
        <v>2198</v>
      </c>
      <c r="G48" s="32">
        <v>0</v>
      </c>
      <c r="H48" s="32">
        <v>0</v>
      </c>
      <c r="I48" s="32">
        <v>0</v>
      </c>
      <c r="J48" s="33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f>E48+J48</f>
        <v>2198</v>
      </c>
    </row>
    <row r="49" spans="1:16" s="34" customFormat="1" ht="96.75" customHeight="1">
      <c r="A49" s="29" t="s">
        <v>93</v>
      </c>
      <c r="B49" s="29" t="s">
        <v>94</v>
      </c>
      <c r="C49" s="30" t="s">
        <v>61</v>
      </c>
      <c r="D49" s="31" t="s">
        <v>95</v>
      </c>
      <c r="E49" s="32">
        <v>743424</v>
      </c>
      <c r="F49" s="32">
        <v>743424</v>
      </c>
      <c r="G49" s="32">
        <v>606191</v>
      </c>
      <c r="H49" s="32">
        <v>0</v>
      </c>
      <c r="I49" s="32">
        <v>0</v>
      </c>
      <c r="J49" s="33">
        <f t="shared" si="2"/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f t="shared" si="1"/>
        <v>743424</v>
      </c>
    </row>
    <row r="50" spans="1:16" s="34" customFormat="1" ht="123.75" customHeight="1">
      <c r="A50" s="29" t="s">
        <v>96</v>
      </c>
      <c r="B50" s="29" t="s">
        <v>97</v>
      </c>
      <c r="C50" s="30" t="s">
        <v>98</v>
      </c>
      <c r="D50" s="31" t="s">
        <v>99</v>
      </c>
      <c r="E50" s="32">
        <v>47763</v>
      </c>
      <c r="F50" s="32">
        <v>47763</v>
      </c>
      <c r="G50" s="32">
        <v>0</v>
      </c>
      <c r="H50" s="32">
        <v>0</v>
      </c>
      <c r="I50" s="32">
        <v>0</v>
      </c>
      <c r="J50" s="33">
        <f t="shared" si="2"/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f t="shared" si="1"/>
        <v>47763</v>
      </c>
    </row>
    <row r="51" spans="1:16" s="34" customFormat="1" ht="53.25" customHeight="1">
      <c r="A51" s="29" t="s">
        <v>100</v>
      </c>
      <c r="B51" s="29" t="s">
        <v>101</v>
      </c>
      <c r="C51" s="30" t="s">
        <v>102</v>
      </c>
      <c r="D51" s="31" t="s">
        <v>103</v>
      </c>
      <c r="E51" s="32">
        <v>5000</v>
      </c>
      <c r="F51" s="32">
        <v>5000</v>
      </c>
      <c r="G51" s="32">
        <v>0</v>
      </c>
      <c r="H51" s="32">
        <v>0</v>
      </c>
      <c r="I51" s="32">
        <v>0</v>
      </c>
      <c r="J51" s="33">
        <f t="shared" si="2"/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f t="shared" si="1"/>
        <v>5000</v>
      </c>
    </row>
    <row r="52" spans="1:16" s="34" customFormat="1" ht="45.75" customHeight="1">
      <c r="A52" s="29" t="s">
        <v>104</v>
      </c>
      <c r="B52" s="29" t="s">
        <v>105</v>
      </c>
      <c r="C52" s="30" t="s">
        <v>67</v>
      </c>
      <c r="D52" s="31" t="s">
        <v>106</v>
      </c>
      <c r="E52" s="32">
        <v>65000</v>
      </c>
      <c r="F52" s="32">
        <v>65000</v>
      </c>
      <c r="G52" s="32">
        <v>0</v>
      </c>
      <c r="H52" s="32">
        <v>0</v>
      </c>
      <c r="I52" s="32">
        <v>0</v>
      </c>
      <c r="J52" s="33">
        <f t="shared" si="2"/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f t="shared" si="1"/>
        <v>65000</v>
      </c>
    </row>
    <row r="53" spans="1:16" s="27" customFormat="1" ht="65.25" customHeight="1">
      <c r="A53" s="23" t="s">
        <v>107</v>
      </c>
      <c r="B53" s="23"/>
      <c r="C53" s="24"/>
      <c r="D53" s="25" t="s">
        <v>108</v>
      </c>
      <c r="E53" s="26">
        <f>E54</f>
        <v>4814755</v>
      </c>
      <c r="F53" s="26">
        <f aca="true" t="shared" si="9" ref="F53:O53">F54</f>
        <v>4814755</v>
      </c>
      <c r="G53" s="26">
        <f t="shared" si="9"/>
        <v>0</v>
      </c>
      <c r="H53" s="26">
        <f t="shared" si="9"/>
        <v>0</v>
      </c>
      <c r="I53" s="26">
        <f t="shared" si="9"/>
        <v>0</v>
      </c>
      <c r="J53" s="33">
        <f t="shared" si="2"/>
        <v>0</v>
      </c>
      <c r="K53" s="26">
        <f t="shared" si="9"/>
        <v>0</v>
      </c>
      <c r="L53" s="26">
        <f t="shared" si="9"/>
        <v>0</v>
      </c>
      <c r="M53" s="26">
        <f t="shared" si="9"/>
        <v>0</v>
      </c>
      <c r="N53" s="26">
        <f t="shared" si="9"/>
        <v>0</v>
      </c>
      <c r="O53" s="26">
        <f t="shared" si="9"/>
        <v>0</v>
      </c>
      <c r="P53" s="26">
        <f t="shared" si="1"/>
        <v>4814755</v>
      </c>
    </row>
    <row r="54" spans="1:16" s="28" customFormat="1" ht="51.75" customHeight="1">
      <c r="A54" s="23" t="s">
        <v>109</v>
      </c>
      <c r="B54" s="23"/>
      <c r="C54" s="24"/>
      <c r="D54" s="25" t="s">
        <v>108</v>
      </c>
      <c r="E54" s="26">
        <f>E57+E56+E55</f>
        <v>4814755</v>
      </c>
      <c r="F54" s="26">
        <f aca="true" t="shared" si="10" ref="F54:P54">F57+F56+F55</f>
        <v>4814755</v>
      </c>
      <c r="G54" s="26">
        <f t="shared" si="10"/>
        <v>0</v>
      </c>
      <c r="H54" s="26">
        <f t="shared" si="10"/>
        <v>0</v>
      </c>
      <c r="I54" s="26">
        <f t="shared" si="10"/>
        <v>0</v>
      </c>
      <c r="J54" s="26">
        <f t="shared" si="10"/>
        <v>0</v>
      </c>
      <c r="K54" s="26">
        <f t="shared" si="10"/>
        <v>0</v>
      </c>
      <c r="L54" s="26">
        <f t="shared" si="10"/>
        <v>0</v>
      </c>
      <c r="M54" s="26">
        <f t="shared" si="10"/>
        <v>0</v>
      </c>
      <c r="N54" s="26">
        <f t="shared" si="10"/>
        <v>0</v>
      </c>
      <c r="O54" s="26">
        <f t="shared" si="10"/>
        <v>0</v>
      </c>
      <c r="P54" s="26">
        <f t="shared" si="10"/>
        <v>4814755</v>
      </c>
    </row>
    <row r="55" spans="1:16" s="34" customFormat="1" ht="110.25" customHeight="1">
      <c r="A55" s="29">
        <v>3719130</v>
      </c>
      <c r="B55" s="29">
        <v>9130</v>
      </c>
      <c r="C55" s="35" t="s">
        <v>34</v>
      </c>
      <c r="D55" s="31" t="s">
        <v>110</v>
      </c>
      <c r="E55" s="32">
        <v>528900</v>
      </c>
      <c r="F55" s="32">
        <v>528900</v>
      </c>
      <c r="G55" s="32"/>
      <c r="H55" s="32"/>
      <c r="I55" s="32"/>
      <c r="J55" s="32"/>
      <c r="K55" s="32"/>
      <c r="L55" s="32"/>
      <c r="M55" s="32"/>
      <c r="N55" s="32"/>
      <c r="O55" s="32"/>
      <c r="P55" s="32">
        <f>E55</f>
        <v>528900</v>
      </c>
    </row>
    <row r="56" spans="1:16" ht="91.5" customHeight="1">
      <c r="A56" s="29" t="s">
        <v>111</v>
      </c>
      <c r="B56" s="29" t="s">
        <v>112</v>
      </c>
      <c r="C56" s="30" t="s">
        <v>34</v>
      </c>
      <c r="D56" s="31" t="s">
        <v>113</v>
      </c>
      <c r="E56" s="32">
        <f>F56</f>
        <v>744100</v>
      </c>
      <c r="F56" s="32">
        <v>744100</v>
      </c>
      <c r="G56" s="32"/>
      <c r="H56" s="32"/>
      <c r="I56" s="32"/>
      <c r="J56" s="33"/>
      <c r="K56" s="32"/>
      <c r="L56" s="32"/>
      <c r="M56" s="32"/>
      <c r="N56" s="32"/>
      <c r="O56" s="32"/>
      <c r="P56" s="32">
        <f>E56</f>
        <v>744100</v>
      </c>
    </row>
    <row r="57" spans="1:16" ht="48.75" customHeight="1">
      <c r="A57" s="29" t="s">
        <v>114</v>
      </c>
      <c r="B57" s="29" t="s">
        <v>53</v>
      </c>
      <c r="C57" s="30" t="s">
        <v>34</v>
      </c>
      <c r="D57" s="31" t="s">
        <v>54</v>
      </c>
      <c r="E57" s="32">
        <v>3541755</v>
      </c>
      <c r="F57" s="32">
        <v>3541755</v>
      </c>
      <c r="G57" s="32">
        <v>0</v>
      </c>
      <c r="H57" s="32">
        <v>0</v>
      </c>
      <c r="I57" s="32">
        <v>0</v>
      </c>
      <c r="J57" s="33">
        <f t="shared" si="2"/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f>E57</f>
        <v>3541755</v>
      </c>
    </row>
    <row r="58" spans="1:16" s="27" customFormat="1" ht="36.75" customHeight="1">
      <c r="A58" s="23"/>
      <c r="B58" s="23"/>
      <c r="C58" s="24"/>
      <c r="D58" s="25" t="s">
        <v>115</v>
      </c>
      <c r="E58" s="26">
        <f aca="true" t="shared" si="11" ref="E58:P58">E53+E43+E34+E24+E21</f>
        <v>31297699</v>
      </c>
      <c r="F58" s="26">
        <f t="shared" si="11"/>
        <v>31297699</v>
      </c>
      <c r="G58" s="26">
        <f t="shared" si="11"/>
        <v>18367876</v>
      </c>
      <c r="H58" s="26">
        <f t="shared" si="11"/>
        <v>1750837</v>
      </c>
      <c r="I58" s="26">
        <f t="shared" si="11"/>
        <v>0</v>
      </c>
      <c r="J58" s="26">
        <f t="shared" si="11"/>
        <v>5518226</v>
      </c>
      <c r="K58" s="26">
        <f t="shared" si="11"/>
        <v>4968648</v>
      </c>
      <c r="L58" s="26">
        <f t="shared" si="11"/>
        <v>549578</v>
      </c>
      <c r="M58" s="26">
        <f t="shared" si="11"/>
        <v>0</v>
      </c>
      <c r="N58" s="26">
        <f t="shared" si="11"/>
        <v>33860</v>
      </c>
      <c r="O58" s="26">
        <f t="shared" si="11"/>
        <v>4968648</v>
      </c>
      <c r="P58" s="26">
        <f t="shared" si="11"/>
        <v>36815925</v>
      </c>
    </row>
    <row r="59" spans="1:16" s="45" customFormat="1" ht="36.75" customHeight="1">
      <c r="A59" s="41"/>
      <c r="B59" s="41"/>
      <c r="C59" s="42"/>
      <c r="D59" s="43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1:16" s="27" customFormat="1" ht="36.75" customHeight="1">
      <c r="A60" s="46"/>
      <c r="B60" s="46"/>
      <c r="C60" s="47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2" spans="4:16" ht="15">
      <c r="D62" s="50"/>
      <c r="E62" s="51"/>
      <c r="F62" s="50"/>
      <c r="G62" s="52"/>
      <c r="H62" s="52"/>
      <c r="J62" s="53"/>
      <c r="K62" s="13"/>
      <c r="O62" s="13"/>
      <c r="P62" s="54"/>
    </row>
    <row r="63" spans="4:15" ht="15" customHeight="1">
      <c r="D63" s="70"/>
      <c r="E63" s="70"/>
      <c r="F63" s="70"/>
      <c r="G63" s="52"/>
      <c r="H63" s="52"/>
      <c r="K63" s="55"/>
      <c r="O63" s="56"/>
    </row>
    <row r="64" spans="4:16" ht="36.75" customHeight="1">
      <c r="D64" s="57" t="s">
        <v>116</v>
      </c>
      <c r="E64" s="57"/>
      <c r="F64" s="57"/>
      <c r="G64" s="58"/>
      <c r="H64" s="58"/>
      <c r="I64" s="58"/>
      <c r="J64" s="59"/>
      <c r="K64" s="60"/>
      <c r="L64" s="58"/>
      <c r="M64" s="58"/>
      <c r="N64" s="58"/>
      <c r="O64" s="71"/>
      <c r="P64" s="71"/>
    </row>
    <row r="65" spans="4:10" ht="28.5" customHeight="1">
      <c r="D65" s="72" t="s">
        <v>117</v>
      </c>
      <c r="E65" s="72"/>
      <c r="I65" s="59" t="s">
        <v>118</v>
      </c>
      <c r="J65" s="61"/>
    </row>
  </sheetData>
  <sheetProtection selectLockedCells="1" selectUnlockedCells="1"/>
  <mergeCells count="27">
    <mergeCell ref="D63:F63"/>
    <mergeCell ref="O64:P64"/>
    <mergeCell ref="D65:E65"/>
    <mergeCell ref="M17:N17"/>
    <mergeCell ref="O17:O19"/>
    <mergeCell ref="G18:G19"/>
    <mergeCell ref="H18:H19"/>
    <mergeCell ref="M18:M19"/>
    <mergeCell ref="N18:N19"/>
    <mergeCell ref="E16:I16"/>
    <mergeCell ref="J16:O16"/>
    <mergeCell ref="P16:P19"/>
    <mergeCell ref="E17:E19"/>
    <mergeCell ref="F17:F19"/>
    <mergeCell ref="G17:H17"/>
    <mergeCell ref="I17:I19"/>
    <mergeCell ref="J17:J19"/>
    <mergeCell ref="K17:K19"/>
    <mergeCell ref="L17:L19"/>
    <mergeCell ref="A16:A19"/>
    <mergeCell ref="B16:B19"/>
    <mergeCell ref="C16:C19"/>
    <mergeCell ref="D16:D19"/>
    <mergeCell ref="O8:P8"/>
    <mergeCell ref="A9:P9"/>
    <mergeCell ref="A11:C11"/>
    <mergeCell ref="A12:C12"/>
  </mergeCells>
  <printOptions horizontalCentered="1"/>
  <pageMargins left="0.9840277777777777" right="0.19652777777777777" top="0.19652777777777777" bottom="0.19652777777777777" header="0.19652777777777777" footer="0.5118055555555555"/>
  <pageSetup fitToHeight="2" fitToWidth="1" horizontalDpi="300" verticalDpi="300" orientation="landscape" paperSize="9" scale="27" r:id="rId1"/>
  <headerFooter alignWithMargins="0">
    <oddHeader>&amp;C&amp;P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Customer</cp:lastModifiedBy>
  <cp:lastPrinted>2020-06-12T05:34:47Z</cp:lastPrinted>
  <dcterms:created xsi:type="dcterms:W3CDTF">2014-01-17T07:52:16Z</dcterms:created>
  <dcterms:modified xsi:type="dcterms:W3CDTF">2020-08-17T13:09:52Z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