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Дод 5 " sheetId="1" r:id="rId1"/>
  </sheets>
  <definedNames>
    <definedName name="_xlnm.Print_Area" localSheetId="0">'Дод 5 '!$A$1:$AH$37</definedName>
    <definedName name="_xlnm.Print_Titles" localSheetId="0">'Дод 5 '!$A:$C</definedName>
    <definedName name="_xlnm.Print_Titles" localSheetId="0">'Дод 5 '!$A:$C</definedName>
    <definedName name="_xlnm.Print_Area" localSheetId="0">'Дод 5 '!$A$1:$AH$37</definedName>
  </definedNames>
  <calcPr fullCalcOnLoad="1"/>
</workbook>
</file>

<file path=xl/sharedStrings.xml><?xml version="1.0" encoding="utf-8"?>
<sst xmlns="http://schemas.openxmlformats.org/spreadsheetml/2006/main" count="92" uniqueCount="72">
  <si>
    <t>Додаток 3</t>
  </si>
  <si>
    <t xml:space="preserve">до  рішення  районної ради </t>
  </si>
  <si>
    <t>від 18.08.2020  № 000-40/VII</t>
  </si>
  <si>
    <t>Міжбюджетні трансферти на 2020 рік</t>
  </si>
  <si>
    <t>04322200000</t>
  </si>
  <si>
    <t>(код бюджету)</t>
  </si>
  <si>
    <t>(грн)</t>
  </si>
  <si>
    <t>Код бюджету</t>
  </si>
  <si>
    <t>Найменування бюджету - одержувача/надавача                                                                                                                                                                міжбюджетного трансферту</t>
  </si>
  <si>
    <t xml:space="preserve">Трансферти з  інших  місцевих бюджетів 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</si>
  <si>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</si>
  <si>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</si>
  <si>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</si>
  <si>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</si>
  <si>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</si>
  <si>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</si>
  <si>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</t>
  </si>
  <si>
    <t>Інші дотації з місцевого бюджету</t>
  </si>
  <si>
    <t>Інші субвенції з місцевого бюджету</t>
  </si>
  <si>
    <t>з них</t>
  </si>
  <si>
    <t xml:space="preserve"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</si>
  <si>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</si>
  <si>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</si>
  <si>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</si>
  <si>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з них:</t>
  </si>
  <si>
    <t xml:space="preserve"> облаштування загальноосвітніх закладів</t>
  </si>
  <si>
    <t>підтримку закладів охорони здоров’я м. Павлоград</t>
  </si>
  <si>
    <t>підтримку закладів охорони здоров’я Юр’вської ОТГ</t>
  </si>
  <si>
    <t xml:space="preserve"> здійснення заходів з підвищення кваліфікації та перепідготовки кадрів закладами післядипломної освіти державних службовці</t>
  </si>
  <si>
    <t xml:space="preserve"> пільгове медичне обслуговування осіб, які постраждали внаслідок Чорнобильської катастрофи</t>
  </si>
  <si>
    <t>для управління соціального захисту населення (надання матеріальної допомоги)</t>
  </si>
  <si>
    <t>на капітальні видатки та облаштування об’єктів соціально-культурної сфери</t>
  </si>
  <si>
    <t>закупівля засобів навчання та обладнання для навчальних кабінетів початкової школи (видатки розвитку)</t>
  </si>
  <si>
    <t>утримання дошкільних закладів</t>
  </si>
  <si>
    <t>утримання сільських бібліотек</t>
  </si>
  <si>
    <t>утримання будинків культури</t>
  </si>
  <si>
    <t xml:space="preserve"> підтримку закладів охорони здоров’я Юр’вської ОТГ</t>
  </si>
  <si>
    <t xml:space="preserve"> підтримку закладів перинної медичної допомоги</t>
  </si>
  <si>
    <t>для забезпечення поповнення регіонального матеріального резерву для запобігання та ліквідації наслідків надзвичайних ситуацій</t>
  </si>
  <si>
    <t>субвенція з місцевого бюджету державному бюджету на виконання програм соціально-економічного розвитку регіонів</t>
  </si>
  <si>
    <t>на співфінансування для придбання шкільного автобусу</t>
  </si>
  <si>
    <t>КДМБ 41040200</t>
  </si>
  <si>
    <t>КДМБ 41040400</t>
  </si>
  <si>
    <t>КДМБ 41053900</t>
  </si>
  <si>
    <t>КДМБ 41051400</t>
  </si>
  <si>
    <t>КТПКВ 3719130</t>
  </si>
  <si>
    <t>КТПКВ 3719410</t>
  </si>
  <si>
    <t>КТПКВ 3719770</t>
  </si>
  <si>
    <t>КПКВ 0219770</t>
  </si>
  <si>
    <t>КПКВ 0219880</t>
  </si>
  <si>
    <t>КПКВ 0619770</t>
  </si>
  <si>
    <t>04322504000</t>
  </si>
  <si>
    <t>Бюджет Новов’язівської сільської ради</t>
  </si>
  <si>
    <t>04322505000</t>
  </si>
  <si>
    <t>Бюджет Новоіванівської сільської ради</t>
  </si>
  <si>
    <t>04322506000</t>
  </si>
  <si>
    <t>Бюджет Олександрівської сільської ради</t>
  </si>
  <si>
    <t>04322509000</t>
  </si>
  <si>
    <t>Бюджет Чаплинської сільської ради</t>
  </si>
  <si>
    <t>04528000000</t>
  </si>
  <si>
    <t>Бюджет Варварівської сільської ради</t>
  </si>
  <si>
    <t>04552000000</t>
  </si>
  <si>
    <t>Бюджет Юр’ївської селищної ради</t>
  </si>
  <si>
    <t>04210100000</t>
  </si>
  <si>
    <t>Бюджет Павлоградської міської ради</t>
  </si>
  <si>
    <t>Обласний бюджет</t>
  </si>
  <si>
    <t>УСЬОГО</t>
  </si>
  <si>
    <t>04100000000</t>
  </si>
  <si>
    <t>Державний бюджет</t>
  </si>
  <si>
    <t xml:space="preserve">Начальник відділу з організаційного </t>
  </si>
  <si>
    <t>та правого забезпечення районної ради</t>
  </si>
  <si>
    <t>Світлана АНДРОСОВИЧ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</si>
</sst>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"/>
      <family val="2"/>
    </font>
    <font>
      <sz val="56"/>
      <name val="Arial Cyr"/>
      <family val="2"/>
    </font>
    <font>
      <b/>
      <sz val="52"/>
      <name val="Times New Roman"/>
      <family val="1"/>
    </font>
    <font>
      <sz val="52"/>
      <name val="Times New Roman"/>
      <family val="1"/>
    </font>
    <font>
      <sz val="65"/>
      <name val="Times New Roman"/>
      <family val="1"/>
    </font>
    <font>
      <sz val="50"/>
      <name val="Arial Cyr"/>
      <family val="2"/>
    </font>
    <font>
      <sz val="10"/>
      <name val="Arial Cyr"/>
      <family val="2"/>
    </font>
    <font>
      <b/>
      <sz val="100"/>
      <name val="Times New Roman"/>
      <family val="1"/>
    </font>
    <font>
      <b/>
      <sz val="48"/>
      <color indexed="10"/>
      <name val="Times New Roman"/>
      <family val="1"/>
    </font>
    <font>
      <b/>
      <sz val="72"/>
      <name val="Times New Roman"/>
      <family val="1"/>
    </font>
    <font>
      <sz val="69"/>
      <name val="Times New Roman"/>
      <family val="1"/>
    </font>
    <font>
      <sz val="22"/>
      <name val="Times New Roman"/>
      <family val="1"/>
    </font>
    <font>
      <sz val="60"/>
      <name val="Times New Roman"/>
      <family val="1"/>
    </font>
    <font>
      <sz val="57"/>
      <name val="Times New Roman"/>
      <family val="1"/>
    </font>
    <font>
      <sz val="42"/>
      <name val="Arial Cyr"/>
      <family val="2"/>
    </font>
    <font>
      <i/>
      <sz val="57"/>
      <name val="Times New Roman"/>
      <family val="1"/>
    </font>
    <font>
      <sz val="80"/>
      <name val="Times New Roman"/>
      <family val="1"/>
    </font>
    <font>
      <sz val="36"/>
      <name val="Arial Cyr"/>
      <family val="2"/>
    </font>
    <font>
      <sz val="11"/>
      <name val="Arial Cyr"/>
      <family val="2"/>
    </font>
    <font>
      <sz val="40"/>
      <name val="Arial Cyr"/>
      <family val="2"/>
    </font>
    <font>
      <i/>
      <sz val="56"/>
      <name val="Times New Roman"/>
      <family val="1"/>
    </font>
    <font>
      <i/>
      <sz val="54"/>
      <name val="Times New Roman"/>
      <family val="1"/>
    </font>
    <font>
      <i/>
      <sz val="54"/>
      <name val="Arial Cyr"/>
      <family val="2"/>
    </font>
    <font>
      <sz val="60"/>
      <color indexed="8"/>
      <name val="Times New Roman"/>
      <family val="1"/>
    </font>
    <font>
      <sz val="54"/>
      <name val="Times New Roman"/>
      <family val="1"/>
    </font>
    <font>
      <sz val="54"/>
      <name val="Arial Cyr"/>
      <family val="2"/>
    </font>
    <font>
      <b/>
      <sz val="12"/>
      <color indexed="8"/>
      <name val="Times New Roman"/>
      <family val="1"/>
    </font>
    <font>
      <b/>
      <sz val="54"/>
      <name val="Times New Roman"/>
      <family val="1"/>
    </font>
    <font>
      <b/>
      <sz val="54"/>
      <name val="Arial Cyr"/>
      <family val="2"/>
    </font>
    <font>
      <b/>
      <sz val="60"/>
      <color indexed="8"/>
      <name val="Times New Roman"/>
      <family val="1"/>
    </font>
    <font>
      <b/>
      <sz val="54"/>
      <color indexed="10"/>
      <name val="Times New Roman"/>
      <family val="1"/>
    </font>
    <font>
      <b/>
      <sz val="72"/>
      <color indexed="8"/>
      <name val="Times New Roman"/>
      <family val="1"/>
    </font>
    <font>
      <sz val="7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3" fillId="0" borderId="3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13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21" fillId="0" borderId="2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7" xfId="0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right" vertical="center" wrapText="1"/>
    </xf>
    <xf numFmtId="3" fontId="21" fillId="0" borderId="2" xfId="0" applyNumberFormat="1" applyFont="1" applyFill="1" applyBorder="1" applyAlignment="1">
      <alignment horizontal="right" vertical="center" wrapText="1"/>
    </xf>
    <xf numFmtId="3" fontId="24" fillId="0" borderId="7" xfId="0" applyNumberFormat="1" applyFont="1" applyFill="1" applyBorder="1" applyAlignment="1">
      <alignment horizontal="right" vertical="center" wrapText="1"/>
    </xf>
    <xf numFmtId="3" fontId="24" fillId="0" borderId="11" xfId="0" applyNumberFormat="1" applyFont="1" applyFill="1" applyBorder="1" applyAlignment="1">
      <alignment horizontal="right" vertical="center" wrapText="1"/>
    </xf>
    <xf numFmtId="3" fontId="24" fillId="0" borderId="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49" fontId="26" fillId="0" borderId="2" xfId="0" applyNumberFormat="1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left" vertical="center" wrapText="1"/>
    </xf>
    <xf numFmtId="0" fontId="27" fillId="0" borderId="7" xfId="0" applyFont="1" applyFill="1" applyBorder="1" applyAlignment="1">
      <alignment vertical="center" wrapText="1"/>
    </xf>
    <xf numFmtId="3" fontId="27" fillId="0" borderId="7" xfId="0" applyNumberFormat="1" applyFont="1" applyFill="1" applyBorder="1" applyAlignment="1">
      <alignment vertical="center" wrapText="1"/>
    </xf>
    <xf numFmtId="3" fontId="27" fillId="0" borderId="2" xfId="0" applyNumberFormat="1" applyFont="1" applyFill="1" applyBorder="1" applyAlignment="1">
      <alignment vertical="center" wrapText="1"/>
    </xf>
    <xf numFmtId="3" fontId="27" fillId="0" borderId="4" xfId="0" applyNumberFormat="1" applyFont="1" applyFill="1" applyBorder="1" applyAlignment="1">
      <alignment horizontal="right"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21" fillId="0" borderId="7" xfId="0" applyNumberFormat="1" applyFont="1" applyFill="1" applyBorder="1" applyAlignment="1">
      <alignment horizontal="right" vertical="center" wrapText="1"/>
    </xf>
    <xf numFmtId="3" fontId="21" fillId="0" borderId="11" xfId="0" applyNumberFormat="1" applyFont="1" applyFill="1" applyBorder="1" applyAlignment="1">
      <alignment horizontal="right" vertical="center" wrapText="1"/>
    </xf>
    <xf numFmtId="49" fontId="29" fillId="0" borderId="2" xfId="0" applyNumberFormat="1" applyFont="1" applyBorder="1" applyAlignment="1">
      <alignment horizontal="left" vertical="center" wrapText="1"/>
    </xf>
    <xf numFmtId="0" fontId="27" fillId="0" borderId="7" xfId="0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49" fontId="31" fillId="0" borderId="0" xfId="0" applyNumberFormat="1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vertical="center" wrapText="1"/>
    </xf>
  </cellXfs>
  <cellStyles count="9">
    <cellStyle name="Normal" xfId="0"/>
    <cellStyle name="Currency" xfId="15"/>
    <cellStyle name="Currency [0]" xfId="16"/>
    <cellStyle name="Обычный 2" xfId="17"/>
    <cellStyle name="Обычный 4" xfId="18"/>
    <cellStyle name="Обычный 5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showZeros="0" tabSelected="1" view="pageBreakPreview" zoomScale="20" zoomScaleNormal="25" zoomScaleSheetLayoutView="20" workbookViewId="0" topLeftCell="A1">
      <selection activeCell="I7" sqref="I7"/>
    </sheetView>
  </sheetViews>
  <sheetFormatPr defaultColWidth="9.140625" defaultRowHeight="12.75"/>
  <cols>
    <col min="1" max="1" width="78.28125" style="0" customWidth="1"/>
    <col min="2" max="2" width="0" style="0" hidden="1" customWidth="1"/>
    <col min="3" max="3" width="132.57421875" style="0" customWidth="1"/>
    <col min="4" max="4" width="157.8515625" style="0" customWidth="1"/>
    <col min="5" max="6" width="0" style="0" hidden="1" customWidth="1"/>
    <col min="7" max="7" width="94.28125" style="0" customWidth="1"/>
    <col min="8" max="8" width="96.28125" style="0" customWidth="1"/>
    <col min="9" max="11" width="83.28125" style="0" customWidth="1"/>
    <col min="12" max="12" width="100.57421875" style="0" customWidth="1"/>
    <col min="13" max="14" width="86.28125" style="0" customWidth="1"/>
    <col min="15" max="16" width="114.7109375" style="0" customWidth="1"/>
    <col min="17" max="17" width="129.140625" style="0" customWidth="1"/>
    <col min="18" max="18" width="87.7109375" style="0" customWidth="1"/>
    <col min="19" max="19" width="67.140625" style="0" customWidth="1"/>
    <col min="20" max="20" width="151.00390625" style="0" customWidth="1"/>
    <col min="21" max="21" width="138.8515625" style="0" customWidth="1"/>
    <col min="22" max="22" width="70.140625" style="0" customWidth="1"/>
    <col min="23" max="23" width="64.28125" style="0" customWidth="1"/>
    <col min="24" max="24" width="65.28125" style="0" customWidth="1"/>
    <col min="25" max="25" width="63.28125" style="0" customWidth="1"/>
    <col min="26" max="26" width="80.28125" style="0" customWidth="1"/>
    <col min="27" max="27" width="0" style="0" hidden="1" customWidth="1"/>
    <col min="28" max="28" width="73.7109375" style="0" customWidth="1"/>
    <col min="29" max="29" width="131.00390625" style="0" customWidth="1"/>
    <col min="30" max="30" width="128.140625" style="0" customWidth="1"/>
    <col min="31" max="31" width="92.00390625" style="0" customWidth="1"/>
    <col min="32" max="32" width="105.28125" style="0" customWidth="1"/>
    <col min="33" max="33" width="80.28125" style="0" customWidth="1"/>
    <col min="34" max="34" width="0" style="0" hidden="1" customWidth="1"/>
  </cols>
  <sheetData>
    <row r="1" spans="1:32" ht="84" customHeight="1">
      <c r="A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 s="4" t="s">
        <v>0</v>
      </c>
      <c r="S1" s="3"/>
      <c r="T1" s="3"/>
      <c r="X1" s="5"/>
      <c r="Y1" s="5"/>
      <c r="Z1" s="5"/>
      <c r="AA1" s="5"/>
      <c r="AB1" s="5"/>
      <c r="AD1" s="4"/>
      <c r="AE1" s="4"/>
      <c r="AF1" s="4"/>
    </row>
    <row r="2" spans="1:32" ht="93.75" customHeight="1">
      <c r="A2" s="1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R2" s="4" t="s">
        <v>1</v>
      </c>
      <c r="S2" s="4"/>
      <c r="T2" s="4"/>
      <c r="U2" s="4"/>
      <c r="V2" s="7"/>
      <c r="X2" s="5"/>
      <c r="Y2" s="5"/>
      <c r="Z2" s="4"/>
      <c r="AA2" s="5"/>
      <c r="AB2" s="5"/>
      <c r="AD2" s="4"/>
      <c r="AE2" s="4"/>
      <c r="AF2" s="4"/>
    </row>
    <row r="3" spans="1:32" ht="93.75" customHeight="1">
      <c r="A3" s="1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R3" s="4" t="s">
        <v>2</v>
      </c>
      <c r="S3" s="4"/>
      <c r="T3" s="4"/>
      <c r="U3" s="4"/>
      <c r="V3" s="7"/>
      <c r="X3" s="5"/>
      <c r="Y3" s="5"/>
      <c r="Z3" s="4"/>
      <c r="AA3" s="5"/>
      <c r="AB3" s="5"/>
      <c r="AD3" s="4"/>
      <c r="AE3" s="4"/>
      <c r="AF3" s="4"/>
    </row>
    <row r="4" spans="1:32" ht="93.75" customHeight="1">
      <c r="A4" s="1"/>
      <c r="D4" s="6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4"/>
      <c r="X4" s="5"/>
      <c r="Y4" s="5"/>
      <c r="Z4" s="4"/>
      <c r="AA4" s="5"/>
      <c r="AB4" s="5"/>
      <c r="AC4" s="5"/>
      <c r="AD4" s="5"/>
      <c r="AE4" s="5"/>
      <c r="AF4" s="5"/>
    </row>
    <row r="5" spans="1:32" ht="128.25" customHeight="1">
      <c r="A5" s="1"/>
      <c r="B5" s="1"/>
      <c r="C5" s="1"/>
      <c r="D5" s="8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4"/>
      <c r="AA5" s="5"/>
      <c r="AB5" s="5"/>
      <c r="AC5" s="5"/>
      <c r="AD5" s="5"/>
      <c r="AE5" s="5"/>
      <c r="AF5" s="5"/>
    </row>
    <row r="6" spans="1:32" ht="92.25" customHeight="1">
      <c r="A6" s="1"/>
      <c r="B6" s="1"/>
      <c r="C6" s="1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U6" s="3"/>
      <c r="V6" s="9"/>
      <c r="W6" s="5"/>
      <c r="X6" s="5"/>
      <c r="Y6" s="5"/>
      <c r="Z6" s="4"/>
      <c r="AA6" s="4"/>
      <c r="AB6" s="4"/>
      <c r="AC6" s="5"/>
      <c r="AD6" s="5"/>
      <c r="AE6" s="5"/>
      <c r="AF6" s="5"/>
    </row>
    <row r="7" spans="1:32" ht="92.25" customHeight="1">
      <c r="A7" s="1"/>
      <c r="B7" s="1"/>
      <c r="C7" s="1"/>
      <c r="D7" s="10"/>
      <c r="E7" s="6"/>
      <c r="F7" s="3"/>
      <c r="G7" s="3"/>
      <c r="H7" s="3"/>
      <c r="I7" s="3"/>
      <c r="J7" s="11" t="s">
        <v>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9"/>
      <c r="W7" s="5"/>
      <c r="X7" s="5"/>
      <c r="Y7" s="5"/>
      <c r="Z7" s="4"/>
      <c r="AA7" s="5"/>
      <c r="AB7" s="5"/>
      <c r="AC7" s="5"/>
      <c r="AD7" s="5"/>
      <c r="AE7" s="5"/>
      <c r="AF7" s="5"/>
    </row>
    <row r="8" spans="1:32" ht="92.25" customHeight="1">
      <c r="A8" s="1"/>
      <c r="B8" s="1"/>
      <c r="C8" s="1"/>
      <c r="D8" s="10"/>
      <c r="E8" s="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9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92.25" customHeight="1">
      <c r="A9" s="1"/>
      <c r="B9" s="1"/>
      <c r="C9" s="1"/>
      <c r="D9" s="12" t="s">
        <v>4</v>
      </c>
      <c r="E9" s="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9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92.25" customHeight="1">
      <c r="A10" s="1"/>
      <c r="B10" s="1"/>
      <c r="C10" s="1"/>
      <c r="D10" s="10" t="s">
        <v>5</v>
      </c>
      <c r="E10" s="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9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3" ht="68.25" customHeight="1">
      <c r="A11" s="13"/>
      <c r="D11" s="6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W11" s="16"/>
      <c r="X11" s="16"/>
      <c r="Y11" s="16"/>
      <c r="Z11" s="16"/>
      <c r="AA11" s="16"/>
      <c r="AC11" s="16"/>
      <c r="AD11" s="16"/>
      <c r="AE11" s="16"/>
      <c r="AF11" s="16"/>
      <c r="AG11" s="15" t="s">
        <v>6</v>
      </c>
    </row>
    <row r="12" spans="1:256" s="20" customFormat="1" ht="212.25" customHeight="1">
      <c r="A12" s="96" t="s">
        <v>7</v>
      </c>
      <c r="B12" s="96" t="s">
        <v>8</v>
      </c>
      <c r="C12" s="96"/>
      <c r="D12" s="97" t="s">
        <v>9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 t="s">
        <v>10</v>
      </c>
      <c r="U12" s="98"/>
      <c r="V12" s="99" t="s">
        <v>10</v>
      </c>
      <c r="W12" s="99"/>
      <c r="X12" s="99"/>
      <c r="Y12" s="99"/>
      <c r="Z12" s="99"/>
      <c r="AA12" s="99"/>
      <c r="AB12" s="99"/>
      <c r="AC12" s="99"/>
      <c r="AD12" s="99"/>
      <c r="AE12" s="18"/>
      <c r="AF12" s="18"/>
      <c r="AG12" s="19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28" customFormat="1" ht="124.5" customHeight="1">
      <c r="A13" s="96"/>
      <c r="B13" s="96"/>
      <c r="C13" s="96"/>
      <c r="D13" s="97" t="s">
        <v>11</v>
      </c>
      <c r="E13" s="97"/>
      <c r="F13" s="97"/>
      <c r="G13" s="97"/>
      <c r="H13" s="100" t="s">
        <v>12</v>
      </c>
      <c r="I13" s="100"/>
      <c r="J13" s="100"/>
      <c r="K13" s="100"/>
      <c r="L13" s="100"/>
      <c r="M13" s="100"/>
      <c r="N13" s="100"/>
      <c r="O13" s="100"/>
      <c r="P13" s="100"/>
      <c r="Q13" s="100"/>
      <c r="R13" s="23"/>
      <c r="S13" s="24" t="s">
        <v>13</v>
      </c>
      <c r="T13" s="25" t="s">
        <v>11</v>
      </c>
      <c r="U13" s="26" t="s">
        <v>12</v>
      </c>
      <c r="V13" s="101" t="s">
        <v>12</v>
      </c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27" t="s">
        <v>13</v>
      </c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s="35" customFormat="1" ht="121.5" customHeight="1">
      <c r="A14" s="96"/>
      <c r="B14" s="96"/>
      <c r="C14" s="96"/>
      <c r="D14" s="97" t="s">
        <v>14</v>
      </c>
      <c r="E14" s="97"/>
      <c r="F14" s="97"/>
      <c r="G14" s="97"/>
      <c r="H14" s="98" t="s">
        <v>14</v>
      </c>
      <c r="I14" s="98"/>
      <c r="J14" s="98"/>
      <c r="K14" s="98"/>
      <c r="L14" s="98"/>
      <c r="M14" s="98"/>
      <c r="N14" s="98"/>
      <c r="O14" s="30" t="s">
        <v>15</v>
      </c>
      <c r="P14" s="30"/>
      <c r="Q14" s="19"/>
      <c r="R14" s="31"/>
      <c r="S14" s="32"/>
      <c r="T14" s="25" t="s">
        <v>14</v>
      </c>
      <c r="U14" s="33" t="s">
        <v>14</v>
      </c>
      <c r="V14" s="100" t="s">
        <v>14</v>
      </c>
      <c r="W14" s="100"/>
      <c r="X14" s="100"/>
      <c r="Y14" s="100"/>
      <c r="Z14" s="100"/>
      <c r="AA14" s="100"/>
      <c r="AB14" s="100"/>
      <c r="AC14" s="100"/>
      <c r="AD14" s="100"/>
      <c r="AE14" s="97" t="s">
        <v>15</v>
      </c>
      <c r="AF14" s="97"/>
      <c r="AG14" s="34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39" customFormat="1" ht="82.5" customHeight="1">
      <c r="A15" s="96"/>
      <c r="B15" s="96"/>
      <c r="C15" s="96"/>
      <c r="D15" s="100" t="s">
        <v>16</v>
      </c>
      <c r="E15" s="37"/>
      <c r="F15" s="37"/>
      <c r="G15" s="100" t="s">
        <v>17</v>
      </c>
      <c r="H15" s="100" t="s">
        <v>18</v>
      </c>
      <c r="I15" s="102" t="s">
        <v>19</v>
      </c>
      <c r="J15" s="102"/>
      <c r="K15" s="102"/>
      <c r="L15" s="102"/>
      <c r="M15" s="102"/>
      <c r="N15" s="102"/>
      <c r="O15" s="102" t="s">
        <v>19</v>
      </c>
      <c r="P15" s="102"/>
      <c r="Q15" s="102" t="s">
        <v>20</v>
      </c>
      <c r="R15" s="38" t="s">
        <v>19</v>
      </c>
      <c r="S15" s="32"/>
      <c r="T15" s="100" t="s">
        <v>21</v>
      </c>
      <c r="U15" s="100" t="s">
        <v>22</v>
      </c>
      <c r="V15" s="100" t="s">
        <v>23</v>
      </c>
      <c r="W15" s="97" t="s">
        <v>24</v>
      </c>
      <c r="X15" s="97"/>
      <c r="Y15" s="97"/>
      <c r="Z15" s="97"/>
      <c r="AA15" s="97"/>
      <c r="AB15" s="97"/>
      <c r="AC15" s="97"/>
      <c r="AD15" s="97"/>
      <c r="AE15" s="100" t="s">
        <v>23</v>
      </c>
      <c r="AF15" s="17" t="s">
        <v>19</v>
      </c>
      <c r="AG15" s="34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s="39" customFormat="1" ht="409.5" customHeight="1">
      <c r="A16" s="96"/>
      <c r="B16" s="96"/>
      <c r="C16" s="96"/>
      <c r="D16" s="100"/>
      <c r="E16" s="22"/>
      <c r="F16" s="22"/>
      <c r="G16" s="100"/>
      <c r="H16" s="100"/>
      <c r="I16" s="100" t="s">
        <v>25</v>
      </c>
      <c r="J16" s="100" t="s">
        <v>26</v>
      </c>
      <c r="K16" s="100" t="s">
        <v>27</v>
      </c>
      <c r="L16" s="100" t="s">
        <v>28</v>
      </c>
      <c r="M16" s="100" t="s">
        <v>29</v>
      </c>
      <c r="N16" s="100" t="s">
        <v>30</v>
      </c>
      <c r="O16" s="100" t="s">
        <v>25</v>
      </c>
      <c r="P16" s="100" t="s">
        <v>31</v>
      </c>
      <c r="Q16" s="102"/>
      <c r="R16" s="103" t="s">
        <v>32</v>
      </c>
      <c r="S16" s="32"/>
      <c r="T16" s="100"/>
      <c r="U16" s="100"/>
      <c r="V16" s="100"/>
      <c r="W16" s="100" t="s">
        <v>33</v>
      </c>
      <c r="X16" s="100" t="s">
        <v>34</v>
      </c>
      <c r="Y16" s="100" t="s">
        <v>35</v>
      </c>
      <c r="Z16" s="100" t="s">
        <v>36</v>
      </c>
      <c r="AA16" s="100" t="s">
        <v>37</v>
      </c>
      <c r="AB16" s="100" t="s">
        <v>26</v>
      </c>
      <c r="AC16" s="100" t="s">
        <v>38</v>
      </c>
      <c r="AD16" s="100" t="s">
        <v>39</v>
      </c>
      <c r="AE16" s="100"/>
      <c r="AF16" s="100" t="s">
        <v>40</v>
      </c>
      <c r="AG16" s="34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33" s="39" customFormat="1" ht="409.5" customHeight="1">
      <c r="A17" s="96"/>
      <c r="B17" s="96"/>
      <c r="C17" s="96"/>
      <c r="D17" s="100"/>
      <c r="E17" s="41"/>
      <c r="F17" s="22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2"/>
      <c r="R17" s="102"/>
      <c r="S17" s="32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34"/>
    </row>
    <row r="18" spans="1:256" s="39" customFormat="1" ht="162" customHeight="1">
      <c r="A18" s="96"/>
      <c r="B18" s="96"/>
      <c r="C18" s="96"/>
      <c r="D18" s="42" t="s">
        <v>41</v>
      </c>
      <c r="E18" s="43"/>
      <c r="F18" s="42"/>
      <c r="G18" s="42" t="s">
        <v>42</v>
      </c>
      <c r="H18" s="104" t="s">
        <v>43</v>
      </c>
      <c r="I18" s="104"/>
      <c r="J18" s="104"/>
      <c r="K18" s="104"/>
      <c r="L18" s="104"/>
      <c r="M18" s="104"/>
      <c r="N18" s="104"/>
      <c r="O18" s="104"/>
      <c r="P18" s="104"/>
      <c r="Q18" s="104" t="s">
        <v>44</v>
      </c>
      <c r="R18" s="104"/>
      <c r="S18" s="44"/>
      <c r="T18" s="45" t="s">
        <v>45</v>
      </c>
      <c r="U18" s="45" t="s">
        <v>46</v>
      </c>
      <c r="V18" s="105" t="s">
        <v>47</v>
      </c>
      <c r="W18" s="105"/>
      <c r="X18" s="105"/>
      <c r="Y18" s="105"/>
      <c r="Z18" s="105"/>
      <c r="AA18" s="105"/>
      <c r="AB18" s="105"/>
      <c r="AC18" s="42" t="s">
        <v>48</v>
      </c>
      <c r="AD18" s="42" t="s">
        <v>49</v>
      </c>
      <c r="AE18" s="106" t="s">
        <v>50</v>
      </c>
      <c r="AF18" s="106"/>
      <c r="AG18" s="46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</row>
    <row r="19" spans="1:256" s="51" customFormat="1" ht="84.75" customHeight="1">
      <c r="A19" s="48">
        <v>1</v>
      </c>
      <c r="B19" s="107">
        <v>2</v>
      </c>
      <c r="C19" s="107"/>
      <c r="D19" s="48">
        <v>3</v>
      </c>
      <c r="E19" s="48"/>
      <c r="F19" s="48"/>
      <c r="G19" s="48">
        <v>4</v>
      </c>
      <c r="H19" s="48">
        <v>5</v>
      </c>
      <c r="I19" s="48">
        <v>6</v>
      </c>
      <c r="J19" s="48">
        <v>7</v>
      </c>
      <c r="K19" s="48">
        <v>8</v>
      </c>
      <c r="L19" s="48">
        <v>9</v>
      </c>
      <c r="M19" s="48">
        <v>10</v>
      </c>
      <c r="N19" s="48">
        <v>11</v>
      </c>
      <c r="O19" s="48">
        <v>12</v>
      </c>
      <c r="P19" s="48">
        <v>13</v>
      </c>
      <c r="Q19" s="48">
        <v>14</v>
      </c>
      <c r="R19" s="48">
        <v>15</v>
      </c>
      <c r="S19" s="48">
        <v>16</v>
      </c>
      <c r="T19" s="48">
        <v>17</v>
      </c>
      <c r="U19" s="48">
        <v>18</v>
      </c>
      <c r="V19" s="48">
        <v>19</v>
      </c>
      <c r="W19" s="49">
        <v>20</v>
      </c>
      <c r="X19" s="49">
        <v>21</v>
      </c>
      <c r="Y19" s="49">
        <v>22</v>
      </c>
      <c r="Z19" s="49">
        <v>23</v>
      </c>
      <c r="AA19" s="49"/>
      <c r="AB19" s="49">
        <v>24</v>
      </c>
      <c r="AC19" s="49">
        <v>25</v>
      </c>
      <c r="AD19" s="49">
        <v>26</v>
      </c>
      <c r="AE19" s="49">
        <v>27</v>
      </c>
      <c r="AF19" s="49">
        <v>28</v>
      </c>
      <c r="AG19" s="50">
        <v>29</v>
      </c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s="60" customFormat="1" ht="169.5" customHeight="1">
      <c r="A20" s="53" t="s">
        <v>51</v>
      </c>
      <c r="B20" s="54"/>
      <c r="C20" s="53" t="s">
        <v>52</v>
      </c>
      <c r="D20" s="55"/>
      <c r="E20" s="55"/>
      <c r="F20" s="55"/>
      <c r="G20" s="55"/>
      <c r="H20" s="55">
        <f>I20+J20+K20+L20+M20+N20</f>
        <v>368296</v>
      </c>
      <c r="I20" s="55">
        <f>477200-200000</f>
        <v>277200</v>
      </c>
      <c r="J20" s="55">
        <v>1096</v>
      </c>
      <c r="K20" s="55">
        <v>31000</v>
      </c>
      <c r="L20" s="56"/>
      <c r="M20" s="56"/>
      <c r="N20" s="55">
        <v>59000</v>
      </c>
      <c r="O20" s="55">
        <v>200000</v>
      </c>
      <c r="P20" s="55"/>
      <c r="Q20" s="56"/>
      <c r="R20" s="56"/>
      <c r="S20" s="55">
        <f>D20+G20+H20+Q20+P20+O20</f>
        <v>568296</v>
      </c>
      <c r="T20" s="55"/>
      <c r="U20" s="55"/>
      <c r="V20" s="55">
        <f>W20+X20+Y20+Z20+AA20+AB20</f>
        <v>997396</v>
      </c>
      <c r="W20" s="57">
        <f>516118+288573-150000+25200+120000</f>
        <v>799891</v>
      </c>
      <c r="X20" s="58">
        <v>49054</v>
      </c>
      <c r="Y20" s="58">
        <v>148451</v>
      </c>
      <c r="Z20" s="58"/>
      <c r="AA20" s="58"/>
      <c r="AB20" s="58"/>
      <c r="AC20" s="58"/>
      <c r="AD20" s="58"/>
      <c r="AE20" s="58"/>
      <c r="AF20" s="58"/>
      <c r="AG20" s="59">
        <f>AE20+AD20+AC20+V20+T20</f>
        <v>997396</v>
      </c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s="60" customFormat="1" ht="184.5" customHeight="1">
      <c r="A21" s="53" t="s">
        <v>53</v>
      </c>
      <c r="B21" s="54"/>
      <c r="C21" s="53" t="s">
        <v>54</v>
      </c>
      <c r="D21" s="55"/>
      <c r="E21" s="55"/>
      <c r="F21" s="55"/>
      <c r="G21" s="55"/>
      <c r="H21" s="55">
        <f>I21+J21+K21+L21+M21+N21</f>
        <v>23000</v>
      </c>
      <c r="I21" s="55">
        <v>15000</v>
      </c>
      <c r="J21" s="55">
        <v>3000</v>
      </c>
      <c r="K21" s="55">
        <v>5000</v>
      </c>
      <c r="L21" s="56"/>
      <c r="M21" s="56"/>
      <c r="N21" s="56"/>
      <c r="O21" s="56"/>
      <c r="P21" s="56"/>
      <c r="Q21" s="56"/>
      <c r="R21" s="56"/>
      <c r="S21" s="55">
        <f aca="true" t="shared" si="0" ref="S21:S30">D21+G21+H21+Q21+P21+O21</f>
        <v>23000</v>
      </c>
      <c r="T21" s="55"/>
      <c r="U21" s="55"/>
      <c r="V21" s="55">
        <f>W21+X21+Y21+Z21+AA21+AB21</f>
        <v>801058</v>
      </c>
      <c r="W21" s="57">
        <f>467703+293021</f>
        <v>760724</v>
      </c>
      <c r="X21" s="58">
        <f>23048+17286</f>
        <v>40334</v>
      </c>
      <c r="Y21" s="58"/>
      <c r="Z21" s="58"/>
      <c r="AA21" s="58"/>
      <c r="AB21" s="58"/>
      <c r="AC21" s="58"/>
      <c r="AD21" s="58"/>
      <c r="AE21" s="58"/>
      <c r="AF21" s="58"/>
      <c r="AG21" s="59">
        <f aca="true" t="shared" si="1" ref="AG21:AG29">AE21+AD21+AC21+V21+T21</f>
        <v>801058</v>
      </c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60" customFormat="1" ht="194.25" customHeight="1">
      <c r="A22" s="53" t="s">
        <v>55</v>
      </c>
      <c r="B22" s="54"/>
      <c r="C22" s="53" t="s">
        <v>56</v>
      </c>
      <c r="D22" s="55"/>
      <c r="E22" s="55"/>
      <c r="F22" s="55"/>
      <c r="G22" s="55"/>
      <c r="H22" s="55">
        <f>I22+J22+K22+L22+M22+N22</f>
        <v>36918</v>
      </c>
      <c r="I22" s="55">
        <v>20303</v>
      </c>
      <c r="J22" s="55">
        <v>1100</v>
      </c>
      <c r="K22" s="55">
        <v>15515</v>
      </c>
      <c r="L22" s="56"/>
      <c r="M22" s="56"/>
      <c r="N22" s="56"/>
      <c r="O22" s="56"/>
      <c r="P22" s="56"/>
      <c r="Q22" s="56"/>
      <c r="R22" s="56"/>
      <c r="S22" s="55">
        <f t="shared" si="0"/>
        <v>36918</v>
      </c>
      <c r="T22" s="55"/>
      <c r="U22" s="55"/>
      <c r="V22" s="55">
        <f>W22+X22+Y22+Z22+AA22+AB22</f>
        <v>97191</v>
      </c>
      <c r="W22" s="57"/>
      <c r="X22" s="58">
        <v>24526</v>
      </c>
      <c r="Y22" s="58">
        <v>72665</v>
      </c>
      <c r="Z22" s="58"/>
      <c r="AA22" s="58"/>
      <c r="AB22" s="58"/>
      <c r="AC22" s="58"/>
      <c r="AD22" s="58"/>
      <c r="AE22" s="58"/>
      <c r="AF22" s="58"/>
      <c r="AG22" s="59">
        <f t="shared" si="1"/>
        <v>97191</v>
      </c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60" customFormat="1" ht="169.5" customHeight="1">
      <c r="A23" s="53" t="s">
        <v>57</v>
      </c>
      <c r="B23" s="54"/>
      <c r="C23" s="53" t="s">
        <v>58</v>
      </c>
      <c r="D23" s="55"/>
      <c r="E23" s="55"/>
      <c r="F23" s="55"/>
      <c r="G23" s="55"/>
      <c r="H23" s="55">
        <f>I23+J23+K23+L23+M23+N23</f>
        <v>107000</v>
      </c>
      <c r="I23" s="55">
        <f>25000+50000</f>
        <v>75000</v>
      </c>
      <c r="J23" s="55">
        <v>5000</v>
      </c>
      <c r="K23" s="55">
        <f>15000+12000</f>
        <v>27000</v>
      </c>
      <c r="L23" s="56"/>
      <c r="M23" s="56"/>
      <c r="N23" s="56"/>
      <c r="O23" s="56"/>
      <c r="P23" s="56"/>
      <c r="Q23" s="56"/>
      <c r="R23" s="56"/>
      <c r="S23" s="55">
        <f t="shared" si="0"/>
        <v>107000</v>
      </c>
      <c r="T23" s="55"/>
      <c r="U23" s="55"/>
      <c r="V23" s="55">
        <f>W23+X23+Y23+Z23+AA23+AB23</f>
        <v>880903</v>
      </c>
      <c r="W23" s="57">
        <f>433461+292700</f>
        <v>726161</v>
      </c>
      <c r="X23" s="58">
        <f>25255+8916</f>
        <v>34171</v>
      </c>
      <c r="Y23" s="58">
        <f>98891+21680</f>
        <v>120571</v>
      </c>
      <c r="Z23" s="58"/>
      <c r="AA23" s="58"/>
      <c r="AB23" s="58"/>
      <c r="AC23" s="58"/>
      <c r="AD23" s="58"/>
      <c r="AE23" s="58"/>
      <c r="AF23" s="58"/>
      <c r="AG23" s="59">
        <f t="shared" si="1"/>
        <v>880903</v>
      </c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60" customFormat="1" ht="169.5" customHeight="1">
      <c r="A24" s="53" t="s">
        <v>59</v>
      </c>
      <c r="B24" s="54"/>
      <c r="C24" s="53" t="s">
        <v>60</v>
      </c>
      <c r="D24" s="55"/>
      <c r="E24" s="55"/>
      <c r="F24" s="55"/>
      <c r="G24" s="55">
        <f>288234+188968</f>
        <v>477202</v>
      </c>
      <c r="H24" s="55">
        <f>I24+J24+K24+L24+M24+N24</f>
        <v>0</v>
      </c>
      <c r="I24" s="55"/>
      <c r="J24" s="55"/>
      <c r="K24" s="55"/>
      <c r="L24" s="56"/>
      <c r="M24" s="56"/>
      <c r="N24" s="56"/>
      <c r="O24" s="56"/>
      <c r="P24" s="56"/>
      <c r="Q24" s="56"/>
      <c r="R24" s="56"/>
      <c r="S24" s="55">
        <f t="shared" si="0"/>
        <v>477202</v>
      </c>
      <c r="T24" s="55"/>
      <c r="U24" s="55"/>
      <c r="V24" s="55">
        <f aca="true" t="shared" si="2" ref="V24:V29">W24+X24+Y24+Z24+AA24+AB24</f>
        <v>0</v>
      </c>
      <c r="W24" s="57"/>
      <c r="X24" s="58"/>
      <c r="Y24" s="58"/>
      <c r="Z24" s="58"/>
      <c r="AA24" s="58"/>
      <c r="AB24" s="58"/>
      <c r="AC24" s="58"/>
      <c r="AD24" s="58"/>
      <c r="AE24" s="58"/>
      <c r="AF24" s="58"/>
      <c r="AG24" s="59">
        <f t="shared" si="1"/>
        <v>0</v>
      </c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60" customFormat="1" ht="169.5" customHeight="1">
      <c r="A25" s="53" t="s">
        <v>61</v>
      </c>
      <c r="B25" s="54"/>
      <c r="C25" s="53" t="s">
        <v>62</v>
      </c>
      <c r="D25" s="55"/>
      <c r="E25" s="55"/>
      <c r="F25" s="55"/>
      <c r="G25" s="55">
        <v>201300</v>
      </c>
      <c r="H25" s="55">
        <f>I25+J25+K25+L25+M25</f>
        <v>0</v>
      </c>
      <c r="I25" s="55"/>
      <c r="J25" s="55"/>
      <c r="K25" s="55"/>
      <c r="L25" s="56"/>
      <c r="M25" s="56"/>
      <c r="N25" s="56"/>
      <c r="O25" s="56"/>
      <c r="P25" s="56"/>
      <c r="Q25" s="55"/>
      <c r="R25" s="56"/>
      <c r="S25" s="55">
        <f t="shared" si="0"/>
        <v>201300</v>
      </c>
      <c r="T25" s="55">
        <v>528900</v>
      </c>
      <c r="U25" s="55">
        <v>744100</v>
      </c>
      <c r="V25" s="55">
        <f t="shared" si="2"/>
        <v>728011</v>
      </c>
      <c r="W25" s="57"/>
      <c r="X25" s="58"/>
      <c r="Y25" s="58"/>
      <c r="Z25" s="58">
        <f>222014+125000+36000+42722+66515+186352+22408+15000+12000</f>
        <v>728011</v>
      </c>
      <c r="AA25" s="58"/>
      <c r="AB25" s="58"/>
      <c r="AC25" s="58"/>
      <c r="AD25" s="58"/>
      <c r="AE25" s="58"/>
      <c r="AF25" s="58"/>
      <c r="AG25" s="59">
        <f t="shared" si="1"/>
        <v>1256911</v>
      </c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60" customFormat="1" ht="169.5" customHeight="1">
      <c r="A26" s="53" t="s">
        <v>63</v>
      </c>
      <c r="B26" s="54"/>
      <c r="C26" s="53" t="s">
        <v>64</v>
      </c>
      <c r="D26" s="55"/>
      <c r="E26" s="55"/>
      <c r="F26" s="55"/>
      <c r="G26" s="55"/>
      <c r="H26" s="55">
        <f>I26+J26+K26+L26+M26</f>
        <v>0</v>
      </c>
      <c r="I26" s="55"/>
      <c r="J26" s="55"/>
      <c r="K26" s="55"/>
      <c r="L26" s="56"/>
      <c r="M26" s="56"/>
      <c r="N26" s="56"/>
      <c r="O26" s="56"/>
      <c r="P26" s="56"/>
      <c r="Q26" s="55"/>
      <c r="R26" s="56"/>
      <c r="S26" s="55">
        <f t="shared" si="0"/>
        <v>0</v>
      </c>
      <c r="T26" s="55"/>
      <c r="U26" s="55"/>
      <c r="V26" s="55">
        <f t="shared" si="2"/>
        <v>37196</v>
      </c>
      <c r="W26" s="57"/>
      <c r="X26" s="58"/>
      <c r="Y26" s="58"/>
      <c r="Z26" s="58"/>
      <c r="AA26" s="58"/>
      <c r="AB26" s="58">
        <f>27000+10196</f>
        <v>37196</v>
      </c>
      <c r="AC26" s="58"/>
      <c r="AD26" s="58"/>
      <c r="AE26" s="58"/>
      <c r="AF26" s="58"/>
      <c r="AG26" s="59">
        <f t="shared" si="1"/>
        <v>37196</v>
      </c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70" customFormat="1" ht="169.5" customHeight="1">
      <c r="A27" s="62"/>
      <c r="B27" s="63" t="s">
        <v>65</v>
      </c>
      <c r="C27" s="64" t="s">
        <v>66</v>
      </c>
      <c r="D27" s="65">
        <f>D26+D25+D24+D23+D22+D21+D20</f>
        <v>0</v>
      </c>
      <c r="E27" s="65">
        <f aca="true" t="shared" si="3" ref="E27:R27">E26+E25+E24+E23+E22+E21+E20</f>
        <v>0</v>
      </c>
      <c r="F27" s="65">
        <f t="shared" si="3"/>
        <v>0</v>
      </c>
      <c r="G27" s="65">
        <f t="shared" si="3"/>
        <v>678502</v>
      </c>
      <c r="H27" s="65">
        <f t="shared" si="3"/>
        <v>535214</v>
      </c>
      <c r="I27" s="65">
        <f t="shared" si="3"/>
        <v>387503</v>
      </c>
      <c r="J27" s="65">
        <f t="shared" si="3"/>
        <v>10196</v>
      </c>
      <c r="K27" s="65">
        <f t="shared" si="3"/>
        <v>78515</v>
      </c>
      <c r="L27" s="65">
        <f t="shared" si="3"/>
        <v>0</v>
      </c>
      <c r="M27" s="65">
        <f t="shared" si="3"/>
        <v>0</v>
      </c>
      <c r="N27" s="65">
        <f t="shared" si="3"/>
        <v>59000</v>
      </c>
      <c r="O27" s="65">
        <f t="shared" si="3"/>
        <v>200000</v>
      </c>
      <c r="P27" s="65">
        <f t="shared" si="3"/>
        <v>0</v>
      </c>
      <c r="Q27" s="65">
        <f t="shared" si="3"/>
        <v>0</v>
      </c>
      <c r="R27" s="65">
        <f t="shared" si="3"/>
        <v>0</v>
      </c>
      <c r="S27" s="55">
        <f t="shared" si="0"/>
        <v>1413716</v>
      </c>
      <c r="T27" s="66">
        <f>T26+T25+T24+T23+T22+T21+T20</f>
        <v>528900</v>
      </c>
      <c r="U27" s="67">
        <f aca="true" t="shared" si="4" ref="U27:AF27">U26+U55+U25+U24+U23+U22+U21+U20</f>
        <v>744100</v>
      </c>
      <c r="V27" s="67">
        <f t="shared" si="4"/>
        <v>3541755</v>
      </c>
      <c r="W27" s="67">
        <f t="shared" si="4"/>
        <v>2286776</v>
      </c>
      <c r="X27" s="67">
        <f t="shared" si="4"/>
        <v>148085</v>
      </c>
      <c r="Y27" s="67">
        <f t="shared" si="4"/>
        <v>341687</v>
      </c>
      <c r="Z27" s="67">
        <f t="shared" si="4"/>
        <v>728011</v>
      </c>
      <c r="AA27" s="67">
        <f t="shared" si="4"/>
        <v>0</v>
      </c>
      <c r="AB27" s="67">
        <f t="shared" si="4"/>
        <v>37196</v>
      </c>
      <c r="AC27" s="67">
        <f t="shared" si="4"/>
        <v>0</v>
      </c>
      <c r="AD27" s="67">
        <f t="shared" si="4"/>
        <v>0</v>
      </c>
      <c r="AE27" s="67">
        <f t="shared" si="4"/>
        <v>0</v>
      </c>
      <c r="AF27" s="67">
        <f t="shared" si="4"/>
        <v>0</v>
      </c>
      <c r="AG27" s="68">
        <f t="shared" si="1"/>
        <v>4070655</v>
      </c>
      <c r="AH27" s="69">
        <f t="shared" si="1"/>
        <v>3030876</v>
      </c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</row>
    <row r="28" spans="1:256" s="60" customFormat="1" ht="169.5" customHeight="1">
      <c r="A28" s="53" t="s">
        <v>67</v>
      </c>
      <c r="B28" s="54" t="s">
        <v>65</v>
      </c>
      <c r="C28" s="53" t="s">
        <v>65</v>
      </c>
      <c r="D28" s="55"/>
      <c r="E28" s="55"/>
      <c r="F28" s="55"/>
      <c r="G28" s="55"/>
      <c r="H28" s="55">
        <f>I28+M28+J28+K28+L28</f>
        <v>24710</v>
      </c>
      <c r="I28" s="55"/>
      <c r="J28" s="55"/>
      <c r="K28" s="55"/>
      <c r="L28" s="55">
        <v>22512</v>
      </c>
      <c r="M28" s="55">
        <v>2198</v>
      </c>
      <c r="N28" s="55"/>
      <c r="O28" s="55"/>
      <c r="P28" s="55">
        <v>3500000</v>
      </c>
      <c r="Q28" s="55"/>
      <c r="R28" s="56"/>
      <c r="S28" s="55">
        <f t="shared" si="0"/>
        <v>3524710</v>
      </c>
      <c r="T28" s="55"/>
      <c r="U28" s="55"/>
      <c r="V28" s="55">
        <f t="shared" si="2"/>
        <v>0</v>
      </c>
      <c r="W28" s="72"/>
      <c r="X28" s="73"/>
      <c r="Y28" s="73"/>
      <c r="Z28" s="58"/>
      <c r="AA28" s="58"/>
      <c r="AB28" s="58"/>
      <c r="AC28" s="58">
        <v>4100</v>
      </c>
      <c r="AD28" s="58"/>
      <c r="AE28" s="58">
        <v>200000</v>
      </c>
      <c r="AF28" s="58">
        <v>200000</v>
      </c>
      <c r="AG28" s="59">
        <f t="shared" si="1"/>
        <v>204100</v>
      </c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</row>
    <row r="29" spans="1:256" s="60" customFormat="1" ht="169.5" customHeight="1">
      <c r="A29" s="53"/>
      <c r="B29" s="54" t="s">
        <v>68</v>
      </c>
      <c r="C29" s="53" t="s">
        <v>68</v>
      </c>
      <c r="D29" s="55">
        <v>1829317</v>
      </c>
      <c r="E29" s="55"/>
      <c r="F29" s="55"/>
      <c r="G29" s="55"/>
      <c r="H29" s="55">
        <f>I29+M29+J29+K29+L29</f>
        <v>0</v>
      </c>
      <c r="I29" s="55"/>
      <c r="J29" s="55"/>
      <c r="K29" s="55"/>
      <c r="L29" s="56"/>
      <c r="M29" s="56"/>
      <c r="N29" s="56"/>
      <c r="O29" s="56"/>
      <c r="P29" s="56"/>
      <c r="Q29" s="55">
        <v>258832</v>
      </c>
      <c r="R29" s="56">
        <v>258832</v>
      </c>
      <c r="S29" s="55">
        <f t="shared" si="0"/>
        <v>2088149</v>
      </c>
      <c r="T29" s="55"/>
      <c r="U29" s="55"/>
      <c r="V29" s="55">
        <f t="shared" si="2"/>
        <v>0</v>
      </c>
      <c r="W29" s="72"/>
      <c r="X29" s="73"/>
      <c r="Y29" s="73"/>
      <c r="Z29" s="58"/>
      <c r="AA29" s="58"/>
      <c r="AB29" s="58"/>
      <c r="AC29" s="58"/>
      <c r="AD29" s="58">
        <f>30600+11520</f>
        <v>42120</v>
      </c>
      <c r="AE29" s="58"/>
      <c r="AF29" s="58"/>
      <c r="AG29" s="59">
        <f t="shared" si="1"/>
        <v>42120</v>
      </c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60" customFormat="1" ht="169.5" customHeight="1">
      <c r="A30" s="74"/>
      <c r="B30" s="75"/>
      <c r="C30" s="64" t="s">
        <v>66</v>
      </c>
      <c r="D30" s="76">
        <f aca="true" t="shared" si="5" ref="D30:R30">D29+D28+D27</f>
        <v>1829317</v>
      </c>
      <c r="E30" s="76">
        <f t="shared" si="5"/>
        <v>0</v>
      </c>
      <c r="F30" s="76">
        <f t="shared" si="5"/>
        <v>0</v>
      </c>
      <c r="G30" s="76">
        <f t="shared" si="5"/>
        <v>678502</v>
      </c>
      <c r="H30" s="76">
        <f t="shared" si="5"/>
        <v>559924</v>
      </c>
      <c r="I30" s="76">
        <f t="shared" si="5"/>
        <v>387503</v>
      </c>
      <c r="J30" s="76">
        <f t="shared" si="5"/>
        <v>10196</v>
      </c>
      <c r="K30" s="76">
        <f t="shared" si="5"/>
        <v>78515</v>
      </c>
      <c r="L30" s="76">
        <f t="shared" si="5"/>
        <v>22512</v>
      </c>
      <c r="M30" s="76">
        <f t="shared" si="5"/>
        <v>2198</v>
      </c>
      <c r="N30" s="76">
        <f t="shared" si="5"/>
        <v>59000</v>
      </c>
      <c r="O30" s="76">
        <f t="shared" si="5"/>
        <v>200000</v>
      </c>
      <c r="P30" s="76">
        <f t="shared" si="5"/>
        <v>3500000</v>
      </c>
      <c r="Q30" s="76">
        <f t="shared" si="5"/>
        <v>258832</v>
      </c>
      <c r="R30" s="76">
        <f t="shared" si="5"/>
        <v>258832</v>
      </c>
      <c r="S30" s="76">
        <f t="shared" si="0"/>
        <v>7026575</v>
      </c>
      <c r="T30" s="76">
        <f>T29+T28+T27</f>
        <v>528900</v>
      </c>
      <c r="U30" s="76">
        <f>U29+U28+U27</f>
        <v>744100</v>
      </c>
      <c r="V30" s="76">
        <f aca="true" t="shared" si="6" ref="V30:AF30">V29+V28+V27</f>
        <v>3541755</v>
      </c>
      <c r="W30" s="76">
        <f t="shared" si="6"/>
        <v>2286776</v>
      </c>
      <c r="X30" s="76">
        <f t="shared" si="6"/>
        <v>148085</v>
      </c>
      <c r="Y30" s="76">
        <f t="shared" si="6"/>
        <v>341687</v>
      </c>
      <c r="Z30" s="76">
        <f t="shared" si="6"/>
        <v>728011</v>
      </c>
      <c r="AA30" s="76">
        <f t="shared" si="6"/>
        <v>0</v>
      </c>
      <c r="AB30" s="76">
        <f t="shared" si="6"/>
        <v>37196</v>
      </c>
      <c r="AC30" s="76">
        <f t="shared" si="6"/>
        <v>4100</v>
      </c>
      <c r="AD30" s="76">
        <f t="shared" si="6"/>
        <v>42120</v>
      </c>
      <c r="AE30" s="76">
        <f t="shared" si="6"/>
        <v>200000</v>
      </c>
      <c r="AF30" s="76">
        <f t="shared" si="6"/>
        <v>200000</v>
      </c>
      <c r="AG30" s="68">
        <f>AE30+AD30+AC30+V30+T30+U30</f>
        <v>5060975</v>
      </c>
      <c r="AH30" s="77">
        <f>AE30+AD30+AC30+V30+T30+U30</f>
        <v>5060975</v>
      </c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70" customFormat="1" ht="169.5" customHeight="1">
      <c r="A31" s="78"/>
      <c r="B31" s="79"/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2"/>
      <c r="U31" s="82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3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</row>
    <row r="32" spans="1:256" s="91" customFormat="1" ht="169.5" customHeight="1">
      <c r="A32" s="84"/>
      <c r="B32" s="85"/>
      <c r="C32" s="86"/>
      <c r="D32" s="87"/>
      <c r="E32" s="87"/>
      <c r="F32" s="87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7"/>
      <c r="S32" s="87"/>
      <c r="T32" s="89"/>
      <c r="U32" s="108" t="s">
        <v>69</v>
      </c>
      <c r="V32" s="108"/>
      <c r="W32" s="108"/>
      <c r="X32" s="87"/>
      <c r="Y32" s="87"/>
      <c r="Z32" s="87"/>
      <c r="AA32" s="87"/>
      <c r="AB32" s="87"/>
      <c r="AC32" s="88"/>
      <c r="AD32" s="88"/>
      <c r="AE32" s="88"/>
      <c r="AF32" s="88"/>
      <c r="AG32" s="88"/>
      <c r="AH32" s="90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</row>
    <row r="33" spans="1:256" s="94" customFormat="1" ht="84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88"/>
      <c r="S33" s="92"/>
      <c r="T33" s="92"/>
      <c r="U33" s="88" t="s">
        <v>70</v>
      </c>
      <c r="V33" s="92"/>
      <c r="W33" s="92"/>
      <c r="X33" s="92"/>
      <c r="Y33" s="92"/>
      <c r="Z33" s="92"/>
      <c r="AA33" s="92"/>
      <c r="AB33" s="88" t="s">
        <v>71</v>
      </c>
      <c r="AC33" s="88"/>
      <c r="AD33" s="88"/>
      <c r="AE33" s="88"/>
      <c r="AF33" s="88"/>
      <c r="AG33" s="93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</row>
    <row r="34" ht="129" customHeight="1"/>
    <row r="45" ht="87.75" customHeight="1"/>
    <row r="48" ht="78" customHeight="1"/>
  </sheetData>
  <sheetProtection selectLockedCells="1" selectUnlockedCells="1"/>
  <mergeCells count="48">
    <mergeCell ref="B19:C19"/>
    <mergeCell ref="U32:W32"/>
    <mergeCell ref="AF16:AF17"/>
    <mergeCell ref="H18:P18"/>
    <mergeCell ref="Q18:R18"/>
    <mergeCell ref="V18:AB18"/>
    <mergeCell ref="AE18:AF18"/>
    <mergeCell ref="R16:R17"/>
    <mergeCell ref="W16:W17"/>
    <mergeCell ref="X16:X17"/>
    <mergeCell ref="Y16:Y17"/>
    <mergeCell ref="M16:M17"/>
    <mergeCell ref="N16:N17"/>
    <mergeCell ref="O16:O17"/>
    <mergeCell ref="P16:P17"/>
    <mergeCell ref="I16:I17"/>
    <mergeCell ref="J16:J17"/>
    <mergeCell ref="K16:K17"/>
    <mergeCell ref="L16:L17"/>
    <mergeCell ref="U15:U17"/>
    <mergeCell ref="V15:V17"/>
    <mergeCell ref="W15:AD15"/>
    <mergeCell ref="AE15:AE17"/>
    <mergeCell ref="Z16:Z17"/>
    <mergeCell ref="AA16:AA17"/>
    <mergeCell ref="AB16:AB17"/>
    <mergeCell ref="AC16:AC17"/>
    <mergeCell ref="AD16:AD17"/>
    <mergeCell ref="H14:N14"/>
    <mergeCell ref="V14:AD14"/>
    <mergeCell ref="AE14:AF14"/>
    <mergeCell ref="D15:D17"/>
    <mergeCell ref="G15:G17"/>
    <mergeCell ref="H15:H17"/>
    <mergeCell ref="I15:N15"/>
    <mergeCell ref="O15:P15"/>
    <mergeCell ref="Q15:Q17"/>
    <mergeCell ref="T15:T17"/>
    <mergeCell ref="E5:Y5"/>
    <mergeCell ref="A12:A18"/>
    <mergeCell ref="B12:C18"/>
    <mergeCell ref="D12:S12"/>
    <mergeCell ref="T12:U12"/>
    <mergeCell ref="V12:AD12"/>
    <mergeCell ref="D13:G13"/>
    <mergeCell ref="H13:Q13"/>
    <mergeCell ref="V13:AF13"/>
    <mergeCell ref="D14:G14"/>
  </mergeCells>
  <printOptions horizontalCentered="1"/>
  <pageMargins left="0.2361111111111111" right="0.19652777777777777" top="0.43333333333333335" bottom="0.27569444444444446" header="0" footer="0.5118055555555555"/>
  <pageSetup horizontalDpi="300" verticalDpi="300" orientation="landscape" paperSize="9" r:id="rId1"/>
  <headerFooter alignWithMargins="0">
    <oddHeader>&amp;C&amp;"Times New Roman,Обычный"&amp;54&amp;P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2020-06-12T05:35:12Z</cp:lastPrinted>
  <dcterms:created xsi:type="dcterms:W3CDTF">2015-09-22T06:14:37Z</dcterms:created>
  <dcterms:modified xsi:type="dcterms:W3CDTF">2020-08-17T13:20:17Z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